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4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F98DC60-C054-4CF5-AA62-E8289CD3150B}" xr6:coauthVersionLast="47" xr6:coauthVersionMax="47" xr10:uidLastSave="{00000000-0000-0000-0000-000000000000}"/>
  <bookViews>
    <workbookView xWindow="-108" yWindow="-108" windowWidth="23256" windowHeight="13896" tabRatio="804" xr2:uid="{00000000-000D-0000-FFFF-FFFF00000000}"/>
  </bookViews>
  <sheets>
    <sheet name="研修活動" sheetId="3" r:id="rId1"/>
    <sheet name="種苗購入(果樹)" sheetId="1" r:id="rId2"/>
    <sheet name="種苗購入(野菜)" sheetId="2" r:id="rId3"/>
    <sheet name="被覆作業委託" sheetId="5" r:id="rId4"/>
    <sheet name="園芸ハウス改修" sheetId="6" r:id="rId5"/>
    <sheet name="かん水・排水対策" sheetId="7" r:id="rId6"/>
    <sheet name="帆柱・枝受支柱導入" sheetId="8" r:id="rId7"/>
    <sheet name="交信攪乱剤購入支援" sheetId="9" r:id="rId8"/>
    <sheet name="高温障害対策資材購入支援" sheetId="10" r:id="rId9"/>
    <sheet name="結実確保対策支援" sheetId="11" r:id="rId10"/>
  </sheets>
  <definedNames>
    <definedName name="_xlnm.Print_Area" localSheetId="5">かん水・排水対策!$A$1:$Y$65</definedName>
    <definedName name="_xlnm.Print_Area" localSheetId="4">園芸ハウス改修!$A$1:$Y$48</definedName>
    <definedName name="_xlnm.Print_Area" localSheetId="9">結実確保対策支援!$A$1:$Y$20</definedName>
    <definedName name="_xlnm.Print_Area" localSheetId="0">研修活動!$A$1:$Y$58</definedName>
    <definedName name="_xlnm.Print_Area" localSheetId="7">交信攪乱剤購入支援!$A$1:$Y$23</definedName>
    <definedName name="_xlnm.Print_Area" localSheetId="8">高温障害対策資材購入支援!$A$1:$Y$23</definedName>
    <definedName name="_xlnm.Print_Area" localSheetId="1">'種苗購入(果樹)'!$A$1:$Y$24</definedName>
    <definedName name="_xlnm.Print_Area" localSheetId="2">'種苗購入(野菜)'!$A$1:$Y$27</definedName>
    <definedName name="_xlnm.Print_Area" localSheetId="6">帆柱・枝受支柱導入!$A$1:$Y$54</definedName>
    <definedName name="_xlnm.Print_Area" localSheetId="3">被覆作業委託!$A$1:$Y$26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1" i="3" l="1"/>
  <c r="Q28" i="3"/>
  <c r="E28" i="3"/>
  <c r="Q64" i="7"/>
  <c r="Q63" i="7"/>
  <c r="M65" i="7" s="1"/>
  <c r="Q19" i="9"/>
  <c r="Q18" i="9"/>
  <c r="Q21" i="10"/>
  <c r="Q20" i="10"/>
  <c r="Q51" i="8"/>
  <c r="Q24" i="8"/>
  <c r="M26" i="8" s="1"/>
  <c r="S60" i="7"/>
  <c r="S29" i="7"/>
  <c r="S47" i="6"/>
  <c r="S23" i="6"/>
  <c r="S25" i="5"/>
  <c r="Q23" i="2"/>
  <c r="Q16" i="2"/>
  <c r="Q20" i="1"/>
  <c r="Q19" i="1"/>
  <c r="Q16" i="1"/>
  <c r="Q15" i="1"/>
  <c r="Q18" i="3"/>
  <c r="Q26" i="3"/>
  <c r="Q22" i="3"/>
  <c r="S52" i="8"/>
  <c r="R19" i="11"/>
  <c r="M20" i="9" l="1"/>
  <c r="V37" i="8"/>
  <c r="E52" i="8" s="1"/>
  <c r="M53" i="8" s="1"/>
  <c r="V10" i="8"/>
  <c r="E25" i="8" s="1"/>
  <c r="S25" i="8" s="1"/>
  <c r="Q25" i="3" l="1"/>
  <c r="Q21" i="3"/>
  <c r="Q20" i="3"/>
  <c r="Q19" i="3"/>
  <c r="W9" i="6" l="1"/>
  <c r="W8" i="6"/>
  <c r="W7" i="6"/>
  <c r="W31" i="6"/>
  <c r="M21" i="1"/>
  <c r="M17" i="1"/>
  <c r="S21" i="2"/>
  <c r="S14" i="2"/>
  <c r="W33" i="6"/>
  <c r="W32" i="6"/>
  <c r="Q49" i="3"/>
  <c r="Q48" i="3"/>
  <c r="Q45" i="3"/>
  <c r="Q44" i="3"/>
  <c r="Q43" i="3"/>
  <c r="Q42" i="3"/>
  <c r="Q41" i="3"/>
  <c r="E51" i="3" l="1"/>
  <c r="I23" i="1"/>
  <c r="Q22" i="2"/>
  <c r="N25" i="2" s="1"/>
  <c r="H15" i="2"/>
  <c r="Q15" i="2" s="1"/>
  <c r="N18" i="2" s="1"/>
  <c r="I27" i="2" l="1"/>
</calcChain>
</file>

<file path=xl/sharedStrings.xml><?xml version="1.0" encoding="utf-8"?>
<sst xmlns="http://schemas.openxmlformats.org/spreadsheetml/2006/main" count="578" uniqueCount="195">
  <si>
    <t>１　品目及び品種</t>
  </si>
  <si>
    <t>（１）サクランボ</t>
  </si>
  <si>
    <t>（２）モモ</t>
  </si>
  <si>
    <t>購入金額</t>
    <rPh sb="0" eb="2">
      <t>コウニュウ</t>
    </rPh>
    <rPh sb="2" eb="4">
      <t>キンガク</t>
    </rPh>
    <phoneticPr fontId="4"/>
  </si>
  <si>
    <t>円</t>
    <rPh sb="0" eb="1">
      <t>エン</t>
    </rPh>
    <phoneticPr fontId="4"/>
  </si>
  <si>
    <t>円 … ①</t>
    <rPh sb="0" eb="1">
      <t>エン</t>
    </rPh>
    <phoneticPr fontId="4"/>
  </si>
  <si>
    <t>購入数量</t>
    <rPh sb="0" eb="2">
      <t>コウニュウ</t>
    </rPh>
    <rPh sb="2" eb="4">
      <t>スウリョウ</t>
    </rPh>
    <phoneticPr fontId="4"/>
  </si>
  <si>
    <t>円 … ②</t>
    <phoneticPr fontId="4"/>
  </si>
  <si>
    <t>補助金額（①と②のいずれか少ない方）</t>
    <phoneticPr fontId="4"/>
  </si>
  <si>
    <t>円 … Ⓐ</t>
    <phoneticPr fontId="4"/>
  </si>
  <si>
    <t>補助金額（③と④のいずれか少ない方）</t>
    <phoneticPr fontId="4"/>
  </si>
  <si>
    <t>円 … Ⓑ</t>
    <phoneticPr fontId="4"/>
  </si>
  <si>
    <t>×</t>
    <phoneticPr fontId="4"/>
  </si>
  <si>
    <t>本</t>
    <phoneticPr fontId="4"/>
  </si>
  <si>
    <t>＝</t>
    <phoneticPr fontId="4"/>
  </si>
  <si>
    <t>（１）スイカ</t>
    <phoneticPr fontId="4"/>
  </si>
  <si>
    <t>（２）トマト</t>
    <phoneticPr fontId="4"/>
  </si>
  <si>
    <t>本年度購入数量</t>
    <rPh sb="0" eb="3">
      <t>ホンネンド</t>
    </rPh>
    <rPh sb="3" eb="5">
      <t>コウニュウ</t>
    </rPh>
    <rPh sb="5" eb="7">
      <t>スウリョウ</t>
    </rPh>
    <phoneticPr fontId="4"/>
  </si>
  <si>
    <t>株・粒</t>
    <rPh sb="0" eb="1">
      <t>カブ</t>
    </rPh>
    <rPh sb="2" eb="3">
      <t>ツブ</t>
    </rPh>
    <phoneticPr fontId="4"/>
  </si>
  <si>
    <t>－</t>
    <phoneticPr fontId="4"/>
  </si>
  <si>
    <t>前年度購入数量</t>
    <phoneticPr fontId="4"/>
  </si>
  <si>
    <t>増量分数量</t>
    <phoneticPr fontId="4"/>
  </si>
  <si>
    <t>株・粒 … ①</t>
    <phoneticPr fontId="4"/>
  </si>
  <si>
    <t>増量分数量(①)</t>
    <rPh sb="0" eb="2">
      <t>ゾウリョウ</t>
    </rPh>
    <rPh sb="2" eb="3">
      <t>ブン</t>
    </rPh>
    <rPh sb="3" eb="5">
      <t>スウリョウ</t>
    </rPh>
    <phoneticPr fontId="4"/>
  </si>
  <si>
    <t>増量分金額</t>
    <rPh sb="0" eb="2">
      <t>ゾウリョウ</t>
    </rPh>
    <rPh sb="2" eb="3">
      <t>ブン</t>
    </rPh>
    <rPh sb="3" eb="5">
      <t>キンガク</t>
    </rPh>
    <phoneticPr fontId="4"/>
  </si>
  <si>
    <t>円 … ③</t>
    <phoneticPr fontId="4"/>
  </si>
  <si>
    <t>　※　本年度購入単価×増量分数量(①）</t>
    <phoneticPr fontId="4"/>
  </si>
  <si>
    <t>補助金額（②と③のいずれか少ない方）</t>
    <phoneticPr fontId="4"/>
  </si>
  <si>
    <t>）</t>
    <phoneticPr fontId="4"/>
  </si>
  <si>
    <t>（</t>
    <phoneticPr fontId="4"/>
  </si>
  <si>
    <t>株・粒 … ④</t>
    <phoneticPr fontId="4"/>
  </si>
  <si>
    <t>円 … ⑤</t>
    <phoneticPr fontId="4"/>
  </si>
  <si>
    <t>円 … ⑥</t>
    <phoneticPr fontId="4"/>
  </si>
  <si>
    <t>補助金額（⑤と⑥のいずれか少ない方）</t>
    <phoneticPr fontId="4"/>
  </si>
  <si>
    <t>増量分数量(④)</t>
    <rPh sb="0" eb="2">
      <t>ゾウリョウ</t>
    </rPh>
    <rPh sb="2" eb="3">
      <t>ブン</t>
    </rPh>
    <rPh sb="3" eb="5">
      <t>スウリョウ</t>
    </rPh>
    <phoneticPr fontId="4"/>
  </si>
  <si>
    <t>　※　本年度購入単価×増量分数量(④）</t>
    <phoneticPr fontId="4"/>
  </si>
  <si>
    <t>３　研修内容</t>
  </si>
  <si>
    <t>４　研修予定日</t>
  </si>
  <si>
    <t>別記様式第２－１－２号</t>
  </si>
  <si>
    <t>別記様式第２－１－１号</t>
    <phoneticPr fontId="4"/>
  </si>
  <si>
    <t>（１）鉄 道 賃</t>
    <phoneticPr fontId="4"/>
  </si>
  <si>
    <t>（２）船　　賃</t>
  </si>
  <si>
    <t>（３）航 空 賃</t>
    <phoneticPr fontId="4"/>
  </si>
  <si>
    <t>（４）車　　賃</t>
    <phoneticPr fontId="4"/>
  </si>
  <si>
    <t>円 … ④</t>
    <phoneticPr fontId="4"/>
  </si>
  <si>
    <t>（５）自家用車</t>
    <phoneticPr fontId="4"/>
  </si>
  <si>
    <t>㎞</t>
    <phoneticPr fontId="4"/>
  </si>
  <si>
    <t>（６）移動内訳不明分</t>
    <phoneticPr fontId="4"/>
  </si>
  <si>
    <t>（７）講師謝礼</t>
    <phoneticPr fontId="4"/>
  </si>
  <si>
    <t>円 … ⑦</t>
    <phoneticPr fontId="4"/>
  </si>
  <si>
    <t>⇒</t>
    <phoneticPr fontId="4"/>
  </si>
  <si>
    <t>補助金額</t>
    <rPh sb="0" eb="2">
      <t>ホジョ</t>
    </rPh>
    <rPh sb="2" eb="4">
      <t>キンガク</t>
    </rPh>
    <phoneticPr fontId="4"/>
  </si>
  <si>
    <t>１　団体所在地</t>
    <phoneticPr fontId="4"/>
  </si>
  <si>
    <t>１　研修内容</t>
    <phoneticPr fontId="4"/>
  </si>
  <si>
    <t>２　研修実施日</t>
    <phoneticPr fontId="4"/>
  </si>
  <si>
    <t>　　旅行商品代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</si>
  <si>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</si>
  <si>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</si>
  <si>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</si>
  <si>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</si>
  <si>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地番</t>
  </si>
  <si>
    <t>村山市</t>
  </si>
  <si>
    <t>円</t>
    <phoneticPr fontId="4"/>
  </si>
  <si>
    <t>土地等の所在</t>
    <phoneticPr fontId="4"/>
  </si>
  <si>
    <t>４　事業実施日</t>
    <phoneticPr fontId="4"/>
  </si>
  <si>
    <t>地目</t>
  </si>
  <si>
    <t>（住　　所）</t>
    <phoneticPr fontId="4"/>
  </si>
  <si>
    <t>（会社名等）</t>
    <phoneticPr fontId="4"/>
  </si>
  <si>
    <t>補助金額合計（Ⓐ＋Ⓑ）</t>
    <phoneticPr fontId="4"/>
  </si>
  <si>
    <t>株・粒　　　</t>
    <rPh sb="0" eb="1">
      <t>カブ</t>
    </rPh>
    <rPh sb="2" eb="3">
      <t>ツブ</t>
    </rPh>
    <phoneticPr fontId="4"/>
  </si>
  <si>
    <t>村山市</t>
    <phoneticPr fontId="4"/>
  </si>
  <si>
    <t>２　事業者（資材・工事等発注先）</t>
    <phoneticPr fontId="4"/>
  </si>
  <si>
    <t>別記様式第２－５－１号</t>
    <phoneticPr fontId="4"/>
  </si>
  <si>
    <t>別記様式第２－５－２号</t>
    <phoneticPr fontId="4"/>
  </si>
  <si>
    <t>２　被覆作業委託先</t>
    <rPh sb="6" eb="8">
      <t>イタク</t>
    </rPh>
    <phoneticPr fontId="4"/>
  </si>
  <si>
    <t>３　申請者と被覆作業委託先の関係</t>
    <rPh sb="10" eb="12">
      <t>イタク</t>
    </rPh>
    <phoneticPr fontId="4"/>
  </si>
  <si>
    <t>円 　…　 ⑤</t>
    <phoneticPr fontId="4"/>
  </si>
  <si>
    <t>円 　… 　⑥</t>
    <phoneticPr fontId="4"/>
  </si>
  <si>
    <t>円 　…　 Ⓑ</t>
    <phoneticPr fontId="4"/>
  </si>
  <si>
    <t>円 　…　 ②</t>
    <phoneticPr fontId="4"/>
  </si>
  <si>
    <t>円 　… 　③</t>
    <phoneticPr fontId="4"/>
  </si>
  <si>
    <t>円 　…　 Ⓐ</t>
    <phoneticPr fontId="4"/>
  </si>
  <si>
    <t>面積(㎡)</t>
  </si>
  <si>
    <t>間口(ｍ)</t>
  </si>
  <si>
    <t>奥行(ｍ)</t>
  </si>
  <si>
    <t>地積(㎡)</t>
  </si>
  <si>
    <t>地積(㎡)</t>
    <rPh sb="0" eb="2">
      <t>チセキ</t>
    </rPh>
    <phoneticPr fontId="4"/>
  </si>
  <si>
    <t>１　被覆作業を委託した農地の所在地等</t>
    <rPh sb="7" eb="9">
      <t>イタク</t>
    </rPh>
    <phoneticPr fontId="4"/>
  </si>
  <si>
    <t>３　実施主体（申請者）と事業者の関係</t>
    <phoneticPr fontId="4"/>
  </si>
  <si>
    <t>１　対策を行う農地の所在地等</t>
    <rPh sb="2" eb="4">
      <t>タイサク</t>
    </rPh>
    <rPh sb="5" eb="6">
      <t>オコナ</t>
    </rPh>
    <rPh sb="7" eb="9">
      <t>ノウチ</t>
    </rPh>
    <rPh sb="10" eb="13">
      <t>ショザイチ</t>
    </rPh>
    <rPh sb="13" eb="14">
      <t>トウ</t>
    </rPh>
    <phoneticPr fontId="4"/>
  </si>
  <si>
    <t>２　対策の内容</t>
    <phoneticPr fontId="4"/>
  </si>
  <si>
    <t>数量・単位</t>
    <phoneticPr fontId="4"/>
  </si>
  <si>
    <t>備考</t>
    <phoneticPr fontId="4"/>
  </si>
  <si>
    <t>単価(円)</t>
    <phoneticPr fontId="4"/>
  </si>
  <si>
    <t>金額(円)</t>
    <phoneticPr fontId="4"/>
  </si>
  <si>
    <t>名称等</t>
    <rPh sb="0" eb="2">
      <t>メイショウ</t>
    </rPh>
    <rPh sb="2" eb="3">
      <t>トウ</t>
    </rPh>
    <phoneticPr fontId="4"/>
  </si>
  <si>
    <t>３　事業者（資材・工事等発注先）</t>
    <phoneticPr fontId="4"/>
  </si>
  <si>
    <t>４　実施主体（申請者）と事業者の関係</t>
    <phoneticPr fontId="4"/>
  </si>
  <si>
    <t>５　事業実施日</t>
    <phoneticPr fontId="4"/>
  </si>
  <si>
    <t>別記様式第２－６－１号</t>
    <phoneticPr fontId="4"/>
  </si>
  <si>
    <t>別記様式第２－６－２号</t>
    <phoneticPr fontId="4"/>
  </si>
  <si>
    <t>生計を別にしており、親族ではない。</t>
    <phoneticPr fontId="4"/>
  </si>
  <si>
    <t>生計を一にしている。又は、親族である。</t>
    <phoneticPr fontId="4"/>
  </si>
  <si>
    <t>佐藤錦</t>
    <rPh sb="0" eb="2">
      <t>サトウ</t>
    </rPh>
    <rPh sb="2" eb="3">
      <t>ニシキ</t>
    </rPh>
    <phoneticPr fontId="4"/>
  </si>
  <si>
    <t>紅秀峰</t>
    <rPh sb="0" eb="1">
      <t>ベニ</t>
    </rPh>
    <rPh sb="1" eb="2">
      <t>シュウ</t>
    </rPh>
    <rPh sb="2" eb="3">
      <t>ホウ</t>
    </rPh>
    <phoneticPr fontId="4"/>
  </si>
  <si>
    <t>紅さやか</t>
    <rPh sb="0" eb="1">
      <t>ベニ</t>
    </rPh>
    <phoneticPr fontId="4"/>
  </si>
  <si>
    <t>高砂</t>
    <rPh sb="0" eb="2">
      <t>タカサゴ</t>
    </rPh>
    <phoneticPr fontId="4"/>
  </si>
  <si>
    <t>南陽</t>
    <rPh sb="0" eb="2">
      <t>ナンヨウ</t>
    </rPh>
    <phoneticPr fontId="4"/>
  </si>
  <si>
    <t>紅てまり</t>
    <rPh sb="0" eb="1">
      <t>ベニ</t>
    </rPh>
    <phoneticPr fontId="4"/>
  </si>
  <si>
    <t>紅ゆたか</t>
    <phoneticPr fontId="4"/>
  </si>
  <si>
    <t>あかつき</t>
    <phoneticPr fontId="4"/>
  </si>
  <si>
    <t>川中島白桃</t>
    <rPh sb="0" eb="3">
      <t>カワナカジマ</t>
    </rPh>
    <rPh sb="3" eb="5">
      <t>ハクトウ</t>
    </rPh>
    <phoneticPr fontId="4"/>
  </si>
  <si>
    <t>いけだ</t>
    <phoneticPr fontId="4"/>
  </si>
  <si>
    <t>まどか</t>
    <phoneticPr fontId="4"/>
  </si>
  <si>
    <t>美晴白桃</t>
    <rPh sb="0" eb="1">
      <t>ビ</t>
    </rPh>
    <rPh sb="1" eb="2">
      <t>セイ</t>
    </rPh>
    <rPh sb="2" eb="4">
      <t>ハクトウ</t>
    </rPh>
    <phoneticPr fontId="4"/>
  </si>
  <si>
    <t>黄金桃</t>
    <rPh sb="0" eb="2">
      <t>コガネ</t>
    </rPh>
    <rPh sb="2" eb="3">
      <t>モモ</t>
    </rPh>
    <phoneticPr fontId="4"/>
  </si>
  <si>
    <t>黄貴妃</t>
    <rPh sb="0" eb="1">
      <t>オウ</t>
    </rPh>
    <rPh sb="1" eb="2">
      <t>キ</t>
    </rPh>
    <rPh sb="2" eb="3">
      <t>ヒ</t>
    </rPh>
    <phoneticPr fontId="4"/>
  </si>
  <si>
    <t>さくら白桃</t>
    <rPh sb="3" eb="5">
      <t>ハクトウ</t>
    </rPh>
    <phoneticPr fontId="4"/>
  </si>
  <si>
    <t>青空むすめ</t>
    <rPh sb="0" eb="2">
      <t>アオゾラ</t>
    </rPh>
    <phoneticPr fontId="4"/>
  </si>
  <si>
    <t>あぶくま</t>
    <phoneticPr fontId="4"/>
  </si>
  <si>
    <t>陽夏妃</t>
    <rPh sb="0" eb="1">
      <t>ヨウ</t>
    </rPh>
    <rPh sb="1" eb="2">
      <t>カ</t>
    </rPh>
    <rPh sb="2" eb="3">
      <t>ヒ</t>
    </rPh>
    <phoneticPr fontId="4"/>
  </si>
  <si>
    <t>ナポレオン</t>
    <phoneticPr fontId="4"/>
  </si>
  <si>
    <t>月山錦</t>
    <rPh sb="0" eb="2">
      <t>ガッサン</t>
    </rPh>
    <rPh sb="2" eb="3">
      <t>ニシキ</t>
    </rPh>
    <phoneticPr fontId="4"/>
  </si>
  <si>
    <t>サクランボ</t>
    <phoneticPr fontId="4"/>
  </si>
  <si>
    <t>トマト</t>
    <phoneticPr fontId="4"/>
  </si>
  <si>
    <t>スイカ</t>
    <phoneticPr fontId="4"/>
  </si>
  <si>
    <t>事業計画書（研修活動支援）</t>
    <rPh sb="2" eb="5">
      <t>ケイカクショ</t>
    </rPh>
    <phoneticPr fontId="4"/>
  </si>
  <si>
    <t>事業成績書（研修活動支援）</t>
    <phoneticPr fontId="4"/>
  </si>
  <si>
    <t>事業成績書（種苗購入支援）</t>
    <phoneticPr fontId="4"/>
  </si>
  <si>
    <t>事業成績書（雨よけハウスビニール被覆作業委託支援）</t>
    <rPh sb="6" eb="7">
      <t>アマ</t>
    </rPh>
    <rPh sb="20" eb="22">
      <t>イタク</t>
    </rPh>
    <phoneticPr fontId="4"/>
  </si>
  <si>
    <t>事業計画書（かん水・排水対策支援）</t>
    <rPh sb="2" eb="4">
      <t>ケイカク</t>
    </rPh>
    <rPh sb="8" eb="9">
      <t>スイ</t>
    </rPh>
    <rPh sb="10" eb="14">
      <t>ハイスイタイサク</t>
    </rPh>
    <rPh sb="14" eb="16">
      <t>シエン</t>
    </rPh>
    <phoneticPr fontId="4"/>
  </si>
  <si>
    <t>事業成績書（かん水・排水対策支援）</t>
    <rPh sb="8" eb="9">
      <t>スイ</t>
    </rPh>
    <rPh sb="10" eb="14">
      <t>ハイスイタイサク</t>
    </rPh>
    <rPh sb="14" eb="16">
      <t>シエン</t>
    </rPh>
    <phoneticPr fontId="4"/>
  </si>
  <si>
    <t>事業計画書（帆柱・枝受支柱導入支援）</t>
    <rPh sb="2" eb="4">
      <t>ケイカク</t>
    </rPh>
    <rPh sb="6" eb="8">
      <t>ホバシラ</t>
    </rPh>
    <rPh sb="9" eb="13">
      <t>エダウケシチュウ</t>
    </rPh>
    <rPh sb="13" eb="15">
      <t>ドウニュウ</t>
    </rPh>
    <rPh sb="15" eb="17">
      <t>シエン</t>
    </rPh>
    <phoneticPr fontId="4"/>
  </si>
  <si>
    <t>樹体本数</t>
    <rPh sb="0" eb="2">
      <t>ジュタイ</t>
    </rPh>
    <rPh sb="2" eb="4">
      <t>ホンスウ</t>
    </rPh>
    <phoneticPr fontId="4"/>
  </si>
  <si>
    <t>合計</t>
    <rPh sb="0" eb="2">
      <t>ゴウケイ</t>
    </rPh>
    <phoneticPr fontId="4"/>
  </si>
  <si>
    <t>補助金額（①と②のいずれか少ない方）</t>
    <rPh sb="16" eb="17">
      <t>ホウ</t>
    </rPh>
    <phoneticPr fontId="4"/>
  </si>
  <si>
    <t>事業成績書（帆柱・枝受支柱導入支援）</t>
    <phoneticPr fontId="4"/>
  </si>
  <si>
    <t>１　導入を行う農地の所在地、樹体の本数等</t>
    <rPh sb="2" eb="4">
      <t>ドウニュウ</t>
    </rPh>
    <rPh sb="5" eb="6">
      <t>オコナ</t>
    </rPh>
    <rPh sb="7" eb="9">
      <t>ノウチ</t>
    </rPh>
    <rPh sb="10" eb="13">
      <t>ショザイチ</t>
    </rPh>
    <rPh sb="14" eb="16">
      <t>ジュタイ</t>
    </rPh>
    <rPh sb="17" eb="19">
      <t>ホンスウ</t>
    </rPh>
    <rPh sb="19" eb="20">
      <t>トウ</t>
    </rPh>
    <phoneticPr fontId="4"/>
  </si>
  <si>
    <t>１　導入を行った農地の所在地、樹体の本数等</t>
    <rPh sb="2" eb="4">
      <t>ドウニュウ</t>
    </rPh>
    <rPh sb="5" eb="6">
      <t>オコナ</t>
    </rPh>
    <rPh sb="8" eb="10">
      <t>ノウチ</t>
    </rPh>
    <rPh sb="11" eb="14">
      <t>ショザイチ</t>
    </rPh>
    <rPh sb="15" eb="17">
      <t>ジュタイ</t>
    </rPh>
    <rPh sb="18" eb="20">
      <t>ホンスウ</t>
    </rPh>
    <rPh sb="20" eb="21">
      <t>トウ</t>
    </rPh>
    <phoneticPr fontId="4"/>
  </si>
  <si>
    <t>１　対策を行った農地の所在地等</t>
    <rPh sb="2" eb="4">
      <t>タイサク</t>
    </rPh>
    <rPh sb="5" eb="6">
      <t>オコナ</t>
    </rPh>
    <rPh sb="8" eb="10">
      <t>ノウチ</t>
    </rPh>
    <rPh sb="11" eb="14">
      <t>ショザイチ</t>
    </rPh>
    <rPh sb="14" eb="15">
      <t>トウ</t>
    </rPh>
    <phoneticPr fontId="4"/>
  </si>
  <si>
    <t>１　対策を行った農地の所在地、樹体の本数等</t>
    <rPh sb="2" eb="4">
      <t>タイサク</t>
    </rPh>
    <rPh sb="5" eb="6">
      <t>オコナ</t>
    </rPh>
    <rPh sb="8" eb="10">
      <t>ノウチ</t>
    </rPh>
    <rPh sb="11" eb="14">
      <t>ショザイチ</t>
    </rPh>
    <rPh sb="15" eb="17">
      <t>ジュタイ</t>
    </rPh>
    <rPh sb="18" eb="20">
      <t>ホンスウ</t>
    </rPh>
    <rPh sb="20" eb="21">
      <t>トウ</t>
    </rPh>
    <phoneticPr fontId="4"/>
  </si>
  <si>
    <t>作付面積(㎡)</t>
    <rPh sb="0" eb="4">
      <t>サクツケメンセキ</t>
    </rPh>
    <phoneticPr fontId="4"/>
  </si>
  <si>
    <t>２　事業実施日</t>
    <phoneticPr fontId="4"/>
  </si>
  <si>
    <t>別記様式第２－８号</t>
    <phoneticPr fontId="4"/>
  </si>
  <si>
    <t>５　補助金額計算（１円未満切捨）</t>
  </si>
  <si>
    <t>円</t>
    <phoneticPr fontId="4"/>
  </si>
  <si>
    <t>（上限50,000円）</t>
    <phoneticPr fontId="4"/>
  </si>
  <si>
    <t>（上限100,000円）</t>
    <phoneticPr fontId="4"/>
  </si>
  <si>
    <t>補助対象経費</t>
    <rPh sb="0" eb="6">
      <t>ホジョタイショウケイヒ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</si>
  <si>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</si>
  <si>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事業計画書（園芸ハウス改修支援）</t>
    <rPh sb="2" eb="4">
      <t>ケイカク</t>
    </rPh>
    <rPh sb="6" eb="8">
      <t>エンゲイ</t>
    </rPh>
    <rPh sb="11" eb="13">
      <t>カイシュウ</t>
    </rPh>
    <phoneticPr fontId="4"/>
  </si>
  <si>
    <t>1本当たりの上限50,000円</t>
    <rPh sb="1" eb="3">
      <t>ホンア</t>
    </rPh>
    <rPh sb="6" eb="8">
      <t>ジョウゲン</t>
    </rPh>
    <rPh sb="14" eb="15">
      <t>エン</t>
    </rPh>
    <phoneticPr fontId="4"/>
  </si>
  <si>
    <t>１　改修を行う農地の所在地、園芸ハウスの規模等</t>
    <rPh sb="2" eb="4">
      <t>カイシュウ</t>
    </rPh>
    <rPh sb="5" eb="6">
      <t>オコナ</t>
    </rPh>
    <rPh sb="7" eb="9">
      <t>ノウチ</t>
    </rPh>
    <rPh sb="10" eb="13">
      <t>ショザイチ</t>
    </rPh>
    <rPh sb="14" eb="16">
      <t>エンゲイ</t>
    </rPh>
    <rPh sb="20" eb="22">
      <t>キボ</t>
    </rPh>
    <rPh sb="22" eb="23">
      <t>トウ</t>
    </rPh>
    <phoneticPr fontId="4"/>
  </si>
  <si>
    <t>事業成績書（園芸ハウス改修支援）</t>
    <rPh sb="6" eb="8">
      <t>エンゲイ</t>
    </rPh>
    <rPh sb="11" eb="13">
      <t>カイシュウ</t>
    </rPh>
    <phoneticPr fontId="4"/>
  </si>
  <si>
    <t>１　改修を行った農地の所在地、園芸ハウスの規模等</t>
    <rPh sb="15" eb="17">
      <t>エンゲイ</t>
    </rPh>
    <phoneticPr fontId="4"/>
  </si>
  <si>
    <t>①～⑤、⑦もしくは
⑥、⑦の合計</t>
    <phoneticPr fontId="4"/>
  </si>
  <si>
    <t>別記様式第２－９号</t>
    <phoneticPr fontId="4"/>
  </si>
  <si>
    <t>補助金額</t>
    <rPh sb="0" eb="4">
      <t>ホジョキンガク</t>
    </rPh>
    <phoneticPr fontId="4"/>
  </si>
  <si>
    <t>１　対策を行った農地の所在地、樹体の本数</t>
    <rPh sb="2" eb="4">
      <t>タイサク</t>
    </rPh>
    <rPh sb="5" eb="6">
      <t>オコナ</t>
    </rPh>
    <rPh sb="8" eb="10">
      <t>ノウチ</t>
    </rPh>
    <rPh sb="11" eb="14">
      <t>ショザイチ</t>
    </rPh>
    <rPh sb="15" eb="17">
      <t>ジュタイ</t>
    </rPh>
    <rPh sb="18" eb="20">
      <t>ホンスウ</t>
    </rPh>
    <phoneticPr fontId="4"/>
  </si>
  <si>
    <t>樹体(苗)本数</t>
    <rPh sb="0" eb="2">
      <t>ジュタイ</t>
    </rPh>
    <rPh sb="3" eb="4">
      <t>ナエ</t>
    </rPh>
    <rPh sb="5" eb="7">
      <t>ホンスウ</t>
    </rPh>
    <phoneticPr fontId="4"/>
  </si>
  <si>
    <t>事業成績書（結実確保対策支援）</t>
    <rPh sb="6" eb="8">
      <t>ケツジツ</t>
    </rPh>
    <rPh sb="8" eb="10">
      <t>カクホ</t>
    </rPh>
    <rPh sb="10" eb="12">
      <t>タイサク</t>
    </rPh>
    <rPh sb="12" eb="14">
      <t>シエン</t>
    </rPh>
    <phoneticPr fontId="4"/>
  </si>
  <si>
    <t>事業成績書（高温障害対策資材購入支援）</t>
    <rPh sb="6" eb="8">
      <t>コウオン</t>
    </rPh>
    <rPh sb="8" eb="10">
      <t>ショウガイ</t>
    </rPh>
    <rPh sb="10" eb="12">
      <t>タイサク</t>
    </rPh>
    <rPh sb="12" eb="14">
      <t>シザイ</t>
    </rPh>
    <rPh sb="14" eb="16">
      <t>コウニュウ</t>
    </rPh>
    <rPh sb="16" eb="18">
      <t>シエン</t>
    </rPh>
    <phoneticPr fontId="4"/>
  </si>
  <si>
    <t>□</t>
    <phoneticPr fontId="4"/>
  </si>
  <si>
    <t>３　品　目</t>
    <rPh sb="2" eb="3">
      <t>ヒン</t>
    </rPh>
    <rPh sb="4" eb="5">
      <t>メ</t>
    </rPh>
    <phoneticPr fontId="4"/>
  </si>
  <si>
    <t>群</t>
    <rPh sb="0" eb="1">
      <t>グン</t>
    </rPh>
    <phoneticPr fontId="4"/>
  </si>
  <si>
    <t>導入群数</t>
    <rPh sb="0" eb="2">
      <t>ドウニュウ</t>
    </rPh>
    <rPh sb="2" eb="4">
      <t>グンスウ</t>
    </rPh>
    <phoneticPr fontId="4"/>
  </si>
  <si>
    <t>３　補助金額計算</t>
    <phoneticPr fontId="4"/>
  </si>
  <si>
    <t>２　研修目的</t>
    <phoneticPr fontId="4"/>
  </si>
  <si>
    <t>やまがた紅王</t>
    <rPh sb="4" eb="6">
      <t>ベニオウ</t>
    </rPh>
    <phoneticPr fontId="4"/>
  </si>
  <si>
    <t>紅きらり</t>
    <rPh sb="0" eb="1">
      <t>ベニ</t>
    </rPh>
    <phoneticPr fontId="4"/>
  </si>
  <si>
    <t>ゆうぞら</t>
    <phoneticPr fontId="4"/>
  </si>
  <si>
    <t>だて白桃</t>
    <rPh sb="2" eb="4">
      <t>ハクトウ</t>
    </rPh>
    <phoneticPr fontId="4"/>
  </si>
  <si>
    <t>美郷</t>
    <rPh sb="0" eb="2">
      <t>ミサト</t>
    </rPh>
    <phoneticPr fontId="4"/>
  </si>
  <si>
    <t>おどろき</t>
    <phoneticPr fontId="4"/>
  </si>
  <si>
    <t>まなみ</t>
    <phoneticPr fontId="4"/>
  </si>
  <si>
    <t>西王母</t>
    <rPh sb="0" eb="1">
      <t>ニシ</t>
    </rPh>
    <rPh sb="1" eb="2">
      <t>オウ</t>
    </rPh>
    <rPh sb="2" eb="3">
      <t>ハハ</t>
    </rPh>
    <phoneticPr fontId="4"/>
  </si>
  <si>
    <t>玉うさぎ</t>
    <rPh sb="0" eb="1">
      <t>タマ</t>
    </rPh>
    <phoneticPr fontId="4"/>
  </si>
  <si>
    <t>かぐや</t>
    <phoneticPr fontId="4"/>
  </si>
  <si>
    <t>５　補助金額計算（100円未満切捨）</t>
    <phoneticPr fontId="4"/>
  </si>
  <si>
    <t>３　補助金額計算（100円未満切捨）</t>
    <phoneticPr fontId="4"/>
  </si>
  <si>
    <t>２　補助金額計算（100円未満切捨）</t>
    <phoneticPr fontId="4"/>
  </si>
  <si>
    <t>別記様式第２－２号</t>
    <phoneticPr fontId="4"/>
  </si>
  <si>
    <t>別記様式第２－３号</t>
    <phoneticPr fontId="4"/>
  </si>
  <si>
    <t>別記様式第２－４－１号</t>
    <phoneticPr fontId="4"/>
  </si>
  <si>
    <t>別記様式第２－４－２号</t>
    <phoneticPr fontId="4"/>
  </si>
  <si>
    <t>６　補助金額計算（100円未満切捨）</t>
    <phoneticPr fontId="4"/>
  </si>
  <si>
    <t>４　補助金額計算（100円未満切捨）</t>
    <phoneticPr fontId="4"/>
  </si>
  <si>
    <t>（県補助事業対象外のみ）</t>
    <rPh sb="1" eb="8">
      <t>ケンホジョジギョウタイショウ</t>
    </rPh>
    <rPh sb="8" eb="9">
      <t>ガイ</t>
    </rPh>
    <phoneticPr fontId="4"/>
  </si>
  <si>
    <t>事業成績書（交信攪乱剤購入支援）</t>
    <rPh sb="6" eb="8">
      <t>コウシン</t>
    </rPh>
    <rPh sb="8" eb="10">
      <t>カクラン</t>
    </rPh>
    <rPh sb="10" eb="11">
      <t>ザイ</t>
    </rPh>
    <rPh sb="11" eb="13">
      <t>コウニュウ</t>
    </rPh>
    <rPh sb="13" eb="15">
      <t>シエン</t>
    </rPh>
    <phoneticPr fontId="4"/>
  </si>
  <si>
    <t>３　補助金額計算（100円未満切捨）</t>
    <phoneticPr fontId="4"/>
  </si>
  <si>
    <t>別記様式第２－７号</t>
    <phoneticPr fontId="4"/>
  </si>
  <si>
    <t>（上限　工事100,000円　ポンプ40,000円）</t>
    <rPh sb="4" eb="6">
      <t>コウジ</t>
    </rPh>
    <rPh sb="24" eb="25">
      <t>エン</t>
    </rPh>
    <phoneticPr fontId="4"/>
  </si>
  <si>
    <t>個</t>
    <rPh sb="0" eb="1">
      <t>コ</t>
    </rPh>
    <phoneticPr fontId="4"/>
  </si>
  <si>
    <t>【工事・ポンプ】</t>
    <rPh sb="1" eb="3">
      <t>コウジ</t>
    </rPh>
    <phoneticPr fontId="4"/>
  </si>
  <si>
    <t>【資材】</t>
    <rPh sb="1" eb="3">
      <t>シザイ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</si>
</sst>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&quot;上&quot;&quot;限&quot;#,##0&quot;円&quot;\)"/>
    <numFmt numFmtId="177" formatCode="#,##0&quot;円&quot;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0.5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b/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15">
    <xf numFmtId="0" fontId="0" fillId="0" borderId="0" xfId="0"/>
    <xf numFmtId="38" fontId="2" fillId="0" borderId="0" xfId="1" applyFont="1" applyAlignment="1"/>
    <xf numFmtId="0" fontId="2" fillId="0" borderId="0" xfId="0" applyFont="1" applyAlignment="1"/>
    <xf numFmtId="38" fontId="2" fillId="0" borderId="0" xfId="1" applyFont="1" applyAlignment="1">
      <alignment vertical="center"/>
    </xf>
    <xf numFmtId="38" fontId="2" fillId="0" borderId="0" xfId="1" applyFont="1" applyAlignment="1">
      <alignment shrinkToFit="1"/>
    </xf>
    <xf numFmtId="38" fontId="2" fillId="0" borderId="0" xfId="1" applyFont="1" applyAlignment="1">
      <alignment horizontal="right"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shrinkToFit="1"/>
    </xf>
    <xf numFmtId="38" fontId="2" fillId="0" borderId="0" xfId="1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38" fontId="5" fillId="0" borderId="0" xfId="1" applyFont="1" applyBorder="1" applyAlignment="1">
      <alignment shrinkToFit="1"/>
    </xf>
    <xf numFmtId="0" fontId="9" fillId="0" borderId="0" xfId="2" applyFont="1" applyBorder="1" applyAlignment="1">
      <alignment vertical="center"/>
    </xf>
    <xf numFmtId="38" fontId="2" fillId="0" borderId="0" xfId="1" applyFont="1" applyAlignment="1">
      <alignment shrinkToFit="1"/>
    </xf>
    <xf numFmtId="38" fontId="2" fillId="0" borderId="0" xfId="1" applyFont="1" applyAlignment="1"/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38" fontId="2" fillId="0" borderId="0" xfId="1" applyFont="1" applyAlignment="1"/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38" fontId="2" fillId="0" borderId="0" xfId="1" applyFont="1" applyAlignment="1"/>
    <xf numFmtId="0" fontId="2" fillId="0" borderId="0" xfId="0" applyFont="1" applyBorder="1" applyAlignment="1">
      <alignment shrinkToFit="1"/>
    </xf>
    <xf numFmtId="38" fontId="2" fillId="0" borderId="0" xfId="1" applyFont="1" applyBorder="1" applyAlignment="1">
      <alignment shrinkToFit="1"/>
    </xf>
    <xf numFmtId="38" fontId="11" fillId="0" borderId="0" xfId="1" applyFont="1" applyAlignment="1"/>
    <xf numFmtId="38" fontId="11" fillId="0" borderId="0" xfId="1" applyFont="1" applyAlignment="1">
      <alignment vertical="center"/>
    </xf>
    <xf numFmtId="0" fontId="11" fillId="0" borderId="0" xfId="0" applyFont="1" applyAlignment="1"/>
    <xf numFmtId="38" fontId="11" fillId="0" borderId="0" xfId="1" applyFont="1" applyAlignment="1">
      <alignment shrinkToFit="1"/>
    </xf>
    <xf numFmtId="0" fontId="11" fillId="0" borderId="0" xfId="0" applyFont="1" applyAlignment="1">
      <alignment shrinkToFit="1"/>
    </xf>
    <xf numFmtId="0" fontId="11" fillId="0" borderId="0" xfId="0" applyFont="1" applyBorder="1" applyAlignment="1">
      <alignment shrinkToFit="1"/>
    </xf>
    <xf numFmtId="38" fontId="13" fillId="0" borderId="0" xfId="1" applyFont="1" applyBorder="1" applyAlignment="1">
      <alignment shrinkToFit="1"/>
    </xf>
    <xf numFmtId="0" fontId="11" fillId="0" borderId="0" xfId="0" applyFont="1" applyAlignment="1">
      <alignment shrinkToFit="1"/>
    </xf>
    <xf numFmtId="38" fontId="11" fillId="0" borderId="0" xfId="1" applyFont="1" applyAlignment="1">
      <alignment shrinkToFit="1"/>
    </xf>
    <xf numFmtId="0" fontId="11" fillId="0" borderId="0" xfId="0" applyFont="1" applyBorder="1" applyAlignment="1">
      <alignment shrinkToFit="1"/>
    </xf>
    <xf numFmtId="38" fontId="11" fillId="0" borderId="0" xfId="1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12" fontId="13" fillId="0" borderId="0" xfId="0" applyNumberFormat="1" applyFont="1" applyAlignment="1">
      <alignment shrinkToFit="1"/>
    </xf>
    <xf numFmtId="38" fontId="14" fillId="0" borderId="0" xfId="1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right" shrinkToFit="1"/>
    </xf>
    <xf numFmtId="38" fontId="2" fillId="0" borderId="0" xfId="1" applyFont="1" applyAlignment="1">
      <alignment horizontal="right" shrinkToFit="1"/>
    </xf>
    <xf numFmtId="38" fontId="2" fillId="0" borderId="0" xfId="1" applyFont="1" applyAlignment="1">
      <alignment shrinkToFit="1"/>
    </xf>
    <xf numFmtId="0" fontId="2" fillId="0" borderId="0" xfId="0" applyFont="1" applyAlignment="1"/>
    <xf numFmtId="38" fontId="2" fillId="0" borderId="0" xfId="1" applyFont="1" applyAlignment="1"/>
    <xf numFmtId="12" fontId="2" fillId="0" borderId="0" xfId="1" applyNumberFormat="1" applyFont="1" applyAlignment="1">
      <alignment horizontal="center" shrinkToFit="1"/>
    </xf>
    <xf numFmtId="38" fontId="2" fillId="0" borderId="0" xfId="1" applyFont="1" applyAlignment="1">
      <alignment horizontal="left" shrinkToFit="1"/>
    </xf>
    <xf numFmtId="38" fontId="5" fillId="0" borderId="1" xfId="1" applyFont="1" applyBorder="1" applyAlignment="1">
      <alignment shrinkToFit="1"/>
    </xf>
    <xf numFmtId="0" fontId="2" fillId="0" borderId="0" xfId="0" applyFont="1" applyAlignment="1">
      <alignment shrinkToFit="1"/>
    </xf>
    <xf numFmtId="12" fontId="2" fillId="0" borderId="0" xfId="0" applyNumberFormat="1" applyFont="1" applyAlignment="1">
      <alignment horizontal="center" shrinkToFit="1"/>
    </xf>
    <xf numFmtId="0" fontId="5" fillId="0" borderId="1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5" fillId="0" borderId="0" xfId="0" applyFont="1" applyAlignment="1">
      <alignment vertical="center" wrapText="1" shrinkToFit="1"/>
    </xf>
    <xf numFmtId="0" fontId="10" fillId="0" borderId="0" xfId="0" applyFont="1" applyAlignment="1">
      <alignment wrapText="1" shrinkToFit="1"/>
    </xf>
    <xf numFmtId="0" fontId="10" fillId="0" borderId="0" xfId="0" applyFont="1" applyAlignment="1">
      <alignment shrinkToFit="1"/>
    </xf>
    <xf numFmtId="38" fontId="5" fillId="0" borderId="2" xfId="1" applyFont="1" applyBorder="1" applyAlignment="1">
      <alignment shrinkToFit="1"/>
    </xf>
    <xf numFmtId="0" fontId="2" fillId="0" borderId="0" xfId="0" applyFont="1" applyAlignment="1">
      <alignment horizontal="right" shrinkToFit="1"/>
    </xf>
    <xf numFmtId="38" fontId="3" fillId="0" borderId="1" xfId="1" applyFont="1" applyBorder="1" applyAlignment="1">
      <alignment shrinkToFit="1"/>
    </xf>
    <xf numFmtId="0" fontId="2" fillId="0" borderId="0" xfId="0" applyFont="1" applyAlignment="1">
      <alignment horizontal="center" shrinkToFit="1"/>
    </xf>
    <xf numFmtId="38" fontId="2" fillId="0" borderId="0" xfId="1" applyFont="1" applyAlignment="1">
      <alignment shrinkToFit="1"/>
    </xf>
    <xf numFmtId="0" fontId="2" fillId="0" borderId="0" xfId="0" applyFont="1" applyAlignment="1"/>
    <xf numFmtId="0" fontId="2" fillId="0" borderId="0" xfId="0" applyFont="1" applyBorder="1" applyAlignment="1">
      <alignment shrinkToFit="1"/>
    </xf>
    <xf numFmtId="38" fontId="3" fillId="0" borderId="0" xfId="1" applyFont="1" applyAlignment="1">
      <alignment horizontal="center" shrinkToFit="1"/>
    </xf>
    <xf numFmtId="38" fontId="2" fillId="0" borderId="0" xfId="1" applyFont="1" applyBorder="1" applyAlignment="1">
      <alignment shrinkToFit="1"/>
    </xf>
    <xf numFmtId="12" fontId="2" fillId="0" borderId="0" xfId="1" applyNumberFormat="1" applyFont="1" applyAlignment="1">
      <alignment horizontal="center" shrinkToFit="1"/>
    </xf>
    <xf numFmtId="38" fontId="2" fillId="0" borderId="0" xfId="1" applyFont="1" applyAlignment="1">
      <alignment vertical="top" shrinkToFit="1"/>
    </xf>
    <xf numFmtId="38" fontId="2" fillId="0" borderId="1" xfId="1" applyFont="1" applyBorder="1" applyAlignment="1">
      <alignment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38" fontId="5" fillId="0" borderId="5" xfId="1" applyFont="1" applyBorder="1" applyAlignment="1">
      <alignment vertical="center" shrinkToFit="1"/>
    </xf>
    <xf numFmtId="38" fontId="2" fillId="0" borderId="6" xfId="1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38" fontId="2" fillId="0" borderId="4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0" xfId="1" applyFont="1" applyAlignment="1">
      <alignment horizontal="right" shrinkToFit="1"/>
    </xf>
    <xf numFmtId="0" fontId="7" fillId="0" borderId="2" xfId="0" applyFont="1" applyBorder="1" applyAlignment="1">
      <alignment shrinkToFit="1"/>
    </xf>
    <xf numFmtId="38" fontId="2" fillId="0" borderId="0" xfId="1" applyFont="1" applyAlignment="1">
      <alignment horizontal="left" shrinkToFit="1"/>
    </xf>
    <xf numFmtId="0" fontId="6" fillId="0" borderId="0" xfId="0" applyFont="1" applyAlignment="1">
      <alignment shrinkToFit="1"/>
    </xf>
    <xf numFmtId="38" fontId="5" fillId="0" borderId="3" xfId="1" applyFont="1" applyBorder="1" applyAlignment="1">
      <alignment vertical="center" shrinkToFit="1"/>
    </xf>
    <xf numFmtId="38" fontId="2" fillId="0" borderId="3" xfId="1" applyFont="1" applyBorder="1" applyAlignment="1">
      <alignment horizontal="center" vertical="center" shrinkToFit="1"/>
    </xf>
    <xf numFmtId="0" fontId="6" fillId="0" borderId="1" xfId="0" applyFont="1" applyBorder="1" applyAlignment="1">
      <alignment shrinkToFit="1"/>
    </xf>
    <xf numFmtId="38" fontId="2" fillId="0" borderId="3" xfId="1" applyFont="1" applyBorder="1" applyAlignment="1">
      <alignment vertical="center" shrinkToFit="1"/>
    </xf>
    <xf numFmtId="38" fontId="2" fillId="0" borderId="0" xfId="1" applyFont="1" applyAlignment="1">
      <alignment horizontal="right" vertical="top" shrinkToFit="1"/>
    </xf>
    <xf numFmtId="38" fontId="2" fillId="0" borderId="3" xfId="1" applyFont="1" applyBorder="1" applyAlignment="1">
      <alignment vertical="center"/>
    </xf>
    <xf numFmtId="38" fontId="2" fillId="0" borderId="5" xfId="1" applyFont="1" applyBorder="1" applyAlignment="1">
      <alignment vertical="center" shrinkToFit="1"/>
    </xf>
    <xf numFmtId="38" fontId="2" fillId="0" borderId="2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13" fillId="0" borderId="1" xfId="1" applyFont="1" applyBorder="1" applyAlignment="1">
      <alignment shrinkToFit="1"/>
    </xf>
    <xf numFmtId="0" fontId="11" fillId="0" borderId="0" xfId="0" applyFont="1" applyAlignment="1">
      <alignment shrinkToFit="1"/>
    </xf>
    <xf numFmtId="38" fontId="11" fillId="0" borderId="2" xfId="1" applyFont="1" applyBorder="1" applyAlignment="1">
      <alignment vertical="center"/>
    </xf>
    <xf numFmtId="38" fontId="11" fillId="0" borderId="5" xfId="1" applyFont="1" applyBorder="1" applyAlignment="1">
      <alignment vertical="center"/>
    </xf>
    <xf numFmtId="38" fontId="11" fillId="0" borderId="0" xfId="1" applyFont="1" applyAlignment="1">
      <alignment shrinkToFit="1"/>
    </xf>
    <xf numFmtId="38" fontId="11" fillId="0" borderId="0" xfId="1" applyFont="1" applyAlignment="1">
      <alignment horizontal="center" vertical="top" shrinkToFit="1"/>
    </xf>
    <xf numFmtId="38" fontId="13" fillId="0" borderId="3" xfId="1" applyFont="1" applyBorder="1" applyAlignment="1">
      <alignment horizontal="center" vertical="center" shrinkToFit="1"/>
    </xf>
    <xf numFmtId="176" fontId="11" fillId="0" borderId="0" xfId="1" applyNumberFormat="1" applyFont="1" applyAlignment="1">
      <alignment horizontal="right"/>
    </xf>
    <xf numFmtId="38" fontId="11" fillId="0" borderId="3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 shrinkToFit="1"/>
    </xf>
    <xf numFmtId="38" fontId="11" fillId="0" borderId="4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 shrinkToFit="1"/>
    </xf>
    <xf numFmtId="38" fontId="11" fillId="0" borderId="5" xfId="1" applyFont="1" applyBorder="1" applyAlignment="1">
      <alignment horizontal="center" vertical="center" shrinkToFit="1"/>
    </xf>
    <xf numFmtId="38" fontId="14" fillId="0" borderId="1" xfId="1" applyFont="1" applyBorder="1" applyAlignment="1">
      <alignment shrinkToFit="1"/>
    </xf>
    <xf numFmtId="12" fontId="11" fillId="0" borderId="0" xfId="0" applyNumberFormat="1" applyFont="1" applyAlignment="1">
      <alignment horizontal="center" shrinkToFit="1"/>
    </xf>
    <xf numFmtId="0" fontId="11" fillId="0" borderId="0" xfId="0" applyFont="1" applyBorder="1" applyAlignment="1">
      <alignment shrinkToFit="1"/>
    </xf>
    <xf numFmtId="38" fontId="11" fillId="0" borderId="4" xfId="1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38" fontId="12" fillId="0" borderId="0" xfId="1" applyFont="1" applyAlignment="1">
      <alignment horizontal="center" shrinkToFit="1"/>
    </xf>
    <xf numFmtId="38" fontId="11" fillId="0" borderId="1" xfId="1" applyFont="1" applyBorder="1" applyAlignment="1">
      <alignment shrinkToFit="1"/>
    </xf>
    <xf numFmtId="38" fontId="13" fillId="0" borderId="0" xfId="1" applyFont="1" applyBorder="1" applyAlignment="1">
      <alignment horizontal="center" shrinkToFit="1"/>
    </xf>
    <xf numFmtId="38" fontId="13" fillId="0" borderId="1" xfId="1" applyFont="1" applyBorder="1" applyAlignment="1">
      <alignment horizontal="center" shrinkToFit="1"/>
    </xf>
    <xf numFmtId="177" fontId="13" fillId="0" borderId="0" xfId="0" applyNumberFormat="1" applyFont="1" applyAlignment="1">
      <alignment horizontal="center" shrinkToFit="1"/>
    </xf>
    <xf numFmtId="38" fontId="14" fillId="0" borderId="1" xfId="1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_H18審査会改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9</xdr:row>
          <xdr:rowOff>198120</xdr:rowOff>
        </xdr:from>
        <xdr:to>
          <xdr:col>2</xdr:col>
          <xdr:colOff>167640</xdr:colOff>
          <xdr:row>10</xdr:row>
          <xdr:rowOff>38100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9</xdr:row>
          <xdr:rowOff>198120</xdr:rowOff>
        </xdr:from>
        <xdr:to>
          <xdr:col>6</xdr:col>
          <xdr:colOff>167640</xdr:colOff>
          <xdr:row>10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9</xdr:row>
          <xdr:rowOff>198120</xdr:rowOff>
        </xdr:from>
        <xdr:to>
          <xdr:col>10</xdr:col>
          <xdr:colOff>167640</xdr:colOff>
          <xdr:row>10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9</xdr:row>
          <xdr:rowOff>198120</xdr:rowOff>
        </xdr:from>
        <xdr:to>
          <xdr:col>13</xdr:col>
          <xdr:colOff>167640</xdr:colOff>
          <xdr:row>10</xdr:row>
          <xdr:rowOff>38100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198120</xdr:rowOff>
        </xdr:from>
        <xdr:to>
          <xdr:col>16</xdr:col>
          <xdr:colOff>167640</xdr:colOff>
          <xdr:row>10</xdr:row>
          <xdr:rowOff>38100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9</xdr:row>
          <xdr:rowOff>198120</xdr:rowOff>
        </xdr:from>
        <xdr:to>
          <xdr:col>20</xdr:col>
          <xdr:colOff>167640</xdr:colOff>
          <xdr:row>10</xdr:row>
          <xdr:rowOff>38100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9</xdr:row>
          <xdr:rowOff>198120</xdr:rowOff>
        </xdr:from>
        <xdr:to>
          <xdr:col>16</xdr:col>
          <xdr:colOff>167640</xdr:colOff>
          <xdr:row>10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10</xdr:row>
          <xdr:rowOff>198120</xdr:rowOff>
        </xdr:from>
        <xdr:to>
          <xdr:col>2</xdr:col>
          <xdr:colOff>167640</xdr:colOff>
          <xdr:row>11</xdr:row>
          <xdr:rowOff>38100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10</xdr:row>
          <xdr:rowOff>198120</xdr:rowOff>
        </xdr:from>
        <xdr:to>
          <xdr:col>6</xdr:col>
          <xdr:colOff>167640</xdr:colOff>
          <xdr:row>11</xdr:row>
          <xdr:rowOff>38100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10</xdr:row>
          <xdr:rowOff>198120</xdr:rowOff>
        </xdr:from>
        <xdr:to>
          <xdr:col>10</xdr:col>
          <xdr:colOff>167640</xdr:colOff>
          <xdr:row>11</xdr:row>
          <xdr:rowOff>38100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10</xdr:row>
          <xdr:rowOff>198120</xdr:rowOff>
        </xdr:from>
        <xdr:to>
          <xdr:col>17</xdr:col>
          <xdr:colOff>167640</xdr:colOff>
          <xdr:row>11</xdr:row>
          <xdr:rowOff>38100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10</xdr:row>
          <xdr:rowOff>198120</xdr:rowOff>
        </xdr:from>
        <xdr:to>
          <xdr:col>14</xdr:col>
          <xdr:colOff>167640</xdr:colOff>
          <xdr:row>11</xdr:row>
          <xdr:rowOff>38100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6</xdr:row>
          <xdr:rowOff>190500</xdr:rowOff>
        </xdr:from>
        <xdr:to>
          <xdr:col>5</xdr:col>
          <xdr:colOff>160020</xdr:colOff>
          <xdr:row>7</xdr:row>
          <xdr:rowOff>30480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6</xdr:row>
          <xdr:rowOff>198120</xdr:rowOff>
        </xdr:from>
        <xdr:to>
          <xdr:col>13</xdr:col>
          <xdr:colOff>167640</xdr:colOff>
          <xdr:row>7</xdr:row>
          <xdr:rowOff>38100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</xdr:row>
          <xdr:rowOff>190500</xdr:rowOff>
        </xdr:from>
        <xdr:to>
          <xdr:col>8</xdr:col>
          <xdr:colOff>167640</xdr:colOff>
          <xdr:row>7</xdr:row>
          <xdr:rowOff>30480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</xdr:row>
          <xdr:rowOff>198120</xdr:rowOff>
        </xdr:from>
        <xdr:to>
          <xdr:col>17</xdr:col>
          <xdr:colOff>167640</xdr:colOff>
          <xdr:row>8</xdr:row>
          <xdr:rowOff>38100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6</xdr:row>
          <xdr:rowOff>198120</xdr:rowOff>
        </xdr:from>
        <xdr:to>
          <xdr:col>17</xdr:col>
          <xdr:colOff>167640</xdr:colOff>
          <xdr:row>7</xdr:row>
          <xdr:rowOff>38100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6</xdr:row>
          <xdr:rowOff>198120</xdr:rowOff>
        </xdr:from>
        <xdr:to>
          <xdr:col>2</xdr:col>
          <xdr:colOff>167640</xdr:colOff>
          <xdr:row>7</xdr:row>
          <xdr:rowOff>38100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6</xdr:row>
          <xdr:rowOff>198120</xdr:rowOff>
        </xdr:from>
        <xdr:to>
          <xdr:col>21</xdr:col>
          <xdr:colOff>167640</xdr:colOff>
          <xdr:row>7</xdr:row>
          <xdr:rowOff>38100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7</xdr:row>
          <xdr:rowOff>198120</xdr:rowOff>
        </xdr:from>
        <xdr:to>
          <xdr:col>2</xdr:col>
          <xdr:colOff>167640</xdr:colOff>
          <xdr:row>8</xdr:row>
          <xdr:rowOff>38100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198120</xdr:rowOff>
        </xdr:from>
        <xdr:to>
          <xdr:col>10</xdr:col>
          <xdr:colOff>167640</xdr:colOff>
          <xdr:row>8</xdr:row>
          <xdr:rowOff>38100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7</xdr:row>
          <xdr:rowOff>190500</xdr:rowOff>
        </xdr:from>
        <xdr:to>
          <xdr:col>6</xdr:col>
          <xdr:colOff>160020</xdr:colOff>
          <xdr:row>8</xdr:row>
          <xdr:rowOff>30480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7</xdr:row>
          <xdr:rowOff>198120</xdr:rowOff>
        </xdr:from>
        <xdr:to>
          <xdr:col>14</xdr:col>
          <xdr:colOff>152400</xdr:colOff>
          <xdr:row>8</xdr:row>
          <xdr:rowOff>38100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83820</xdr:colOff>
          <xdr:row>9</xdr:row>
          <xdr:rowOff>198120</xdr:rowOff>
        </xdr:from>
        <xdr:to>
          <xdr:col>23</xdr:col>
          <xdr:colOff>152400</xdr:colOff>
          <xdr:row>10</xdr:row>
          <xdr:rowOff>38100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10</xdr:row>
          <xdr:rowOff>198120</xdr:rowOff>
        </xdr:from>
        <xdr:to>
          <xdr:col>21</xdr:col>
          <xdr:colOff>167640</xdr:colOff>
          <xdr:row>11</xdr:row>
          <xdr:rowOff>38100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10</xdr:row>
          <xdr:rowOff>198120</xdr:rowOff>
        </xdr:from>
        <xdr:to>
          <xdr:col>2</xdr:col>
          <xdr:colOff>167640</xdr:colOff>
          <xdr:row>11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11</xdr:row>
          <xdr:rowOff>198120</xdr:rowOff>
        </xdr:from>
        <xdr:to>
          <xdr:col>2</xdr:col>
          <xdr:colOff>167640</xdr:colOff>
          <xdr:row>12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10</xdr:row>
          <xdr:rowOff>198120</xdr:rowOff>
        </xdr:from>
        <xdr:to>
          <xdr:col>6</xdr:col>
          <xdr:colOff>167640</xdr:colOff>
          <xdr:row>11</xdr:row>
          <xdr:rowOff>38100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10</xdr:row>
          <xdr:rowOff>198120</xdr:rowOff>
        </xdr:from>
        <xdr:to>
          <xdr:col>10</xdr:col>
          <xdr:colOff>167640</xdr:colOff>
          <xdr:row>11</xdr:row>
          <xdr:rowOff>38100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10</xdr:row>
          <xdr:rowOff>198120</xdr:rowOff>
        </xdr:from>
        <xdr:to>
          <xdr:col>14</xdr:col>
          <xdr:colOff>167640</xdr:colOff>
          <xdr:row>11</xdr:row>
          <xdr:rowOff>38100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11</xdr:row>
          <xdr:rowOff>198120</xdr:rowOff>
        </xdr:from>
        <xdr:to>
          <xdr:col>5</xdr:col>
          <xdr:colOff>167640</xdr:colOff>
          <xdr:row>12</xdr:row>
          <xdr:rowOff>38100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11</xdr:row>
          <xdr:rowOff>198120</xdr:rowOff>
        </xdr:from>
        <xdr:to>
          <xdr:col>9</xdr:col>
          <xdr:colOff>167640</xdr:colOff>
          <xdr:row>12</xdr:row>
          <xdr:rowOff>38100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11</xdr:row>
          <xdr:rowOff>198120</xdr:rowOff>
        </xdr:from>
        <xdr:to>
          <xdr:col>12</xdr:col>
          <xdr:colOff>167640</xdr:colOff>
          <xdr:row>12</xdr:row>
          <xdr:rowOff>38100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11</xdr:row>
          <xdr:rowOff>198120</xdr:rowOff>
        </xdr:from>
        <xdr:to>
          <xdr:col>15</xdr:col>
          <xdr:colOff>167640</xdr:colOff>
          <xdr:row>12</xdr:row>
          <xdr:rowOff>38100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10</xdr:row>
          <xdr:rowOff>198120</xdr:rowOff>
        </xdr:from>
        <xdr:to>
          <xdr:col>21</xdr:col>
          <xdr:colOff>167640</xdr:colOff>
          <xdr:row>11</xdr:row>
          <xdr:rowOff>38100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10</xdr:row>
          <xdr:rowOff>198120</xdr:rowOff>
        </xdr:from>
        <xdr:to>
          <xdr:col>21</xdr:col>
          <xdr:colOff>167640</xdr:colOff>
          <xdr:row>11</xdr:row>
          <xdr:rowOff>38100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11</xdr:row>
          <xdr:rowOff>198120</xdr:rowOff>
        </xdr:from>
        <xdr:to>
          <xdr:col>19</xdr:col>
          <xdr:colOff>167640</xdr:colOff>
          <xdr:row>12</xdr:row>
          <xdr:rowOff>38100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182880</xdr:rowOff>
        </xdr:from>
        <xdr:to>
          <xdr:col>3</xdr:col>
          <xdr:colOff>83820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182880</xdr:rowOff>
        </xdr:from>
        <xdr:to>
          <xdr:col>3</xdr:col>
          <xdr:colOff>83820</xdr:colOff>
          <xdr:row>19</xdr:row>
          <xdr:rowOff>45720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15</xdr:row>
          <xdr:rowOff>198120</xdr:rowOff>
        </xdr:from>
        <xdr:to>
          <xdr:col>3</xdr:col>
          <xdr:colOff>152400</xdr:colOff>
          <xdr:row>16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16</xdr:row>
          <xdr:rowOff>198120</xdr:rowOff>
        </xdr:from>
        <xdr:to>
          <xdr:col>3</xdr:col>
          <xdr:colOff>152400</xdr:colOff>
          <xdr:row>17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39</xdr:row>
          <xdr:rowOff>198120</xdr:rowOff>
        </xdr:from>
        <xdr:to>
          <xdr:col>3</xdr:col>
          <xdr:colOff>152400</xdr:colOff>
          <xdr:row>40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40</xdr:row>
          <xdr:rowOff>198120</xdr:rowOff>
        </xdr:from>
        <xdr:to>
          <xdr:col>3</xdr:col>
          <xdr:colOff>152400</xdr:colOff>
          <xdr:row>41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21</xdr:row>
          <xdr:rowOff>129540</xdr:rowOff>
        </xdr:from>
        <xdr:to>
          <xdr:col>3</xdr:col>
          <xdr:colOff>152400</xdr:colOff>
          <xdr:row>22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5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22</xdr:row>
          <xdr:rowOff>129540</xdr:rowOff>
        </xdr:from>
        <xdr:to>
          <xdr:col>3</xdr:col>
          <xdr:colOff>152400</xdr:colOff>
          <xdr:row>23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5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51</xdr:row>
          <xdr:rowOff>76200</xdr:rowOff>
        </xdr:from>
        <xdr:to>
          <xdr:col>3</xdr:col>
          <xdr:colOff>106680</xdr:colOff>
          <xdr:row>52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5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52</xdr:row>
          <xdr:rowOff>76200</xdr:rowOff>
        </xdr:from>
        <xdr:to>
          <xdr:col>3</xdr:col>
          <xdr:colOff>106680</xdr:colOff>
          <xdr:row>53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5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43</xdr:row>
          <xdr:rowOff>152400</xdr:rowOff>
        </xdr:from>
        <xdr:to>
          <xdr:col>3</xdr:col>
          <xdr:colOff>152400</xdr:colOff>
          <xdr:row>44</xdr:row>
          <xdr:rowOff>30480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6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44</xdr:row>
          <xdr:rowOff>152400</xdr:rowOff>
        </xdr:from>
        <xdr:to>
          <xdr:col>3</xdr:col>
          <xdr:colOff>152400</xdr:colOff>
          <xdr:row>45</xdr:row>
          <xdr:rowOff>30480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16</xdr:row>
          <xdr:rowOff>152400</xdr:rowOff>
        </xdr:from>
        <xdr:to>
          <xdr:col>3</xdr:col>
          <xdr:colOff>152400</xdr:colOff>
          <xdr:row>17</xdr:row>
          <xdr:rowOff>30480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6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17</xdr:row>
          <xdr:rowOff>152400</xdr:rowOff>
        </xdr:from>
        <xdr:to>
          <xdr:col>3</xdr:col>
          <xdr:colOff>152400</xdr:colOff>
          <xdr:row>18</xdr:row>
          <xdr:rowOff>30480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6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0"/>
  <sheetViews>
    <sheetView tabSelected="1" view="pageBreakPreview" zoomScaleNormal="100" zoomScaleSheetLayoutView="100" workbookViewId="0">
      <selection activeCell="AL44" sqref="AL44"/>
    </sheetView>
  </sheetViews>
  <sheetFormatPr defaultColWidth="3.09765625" defaultRowHeight="24" customHeight="1" x14ac:dyDescent="0.15"/>
  <cols>
    <col min="1" max="16384" width="3.09765625" style="2"/>
  </cols>
  <sheetData>
    <row r="1" spans="1:41" ht="24" customHeight="1" x14ac:dyDescent="0.1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41" ht="24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41" ht="24" customHeight="1" x14ac:dyDescent="0.2">
      <c r="A3" s="48" t="s">
        <v>126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41" ht="24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41" ht="24" customHeight="1" x14ac:dyDescent="0.15">
      <c r="A5" s="45" t="s">
        <v>52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41" ht="24" customHeight="1" x14ac:dyDescent="0.15">
      <c r="A6" s="6"/>
      <c r="B6" s="6"/>
      <c r="C6" s="45" t="s">
        <v>70</v>
      </c>
      <c r="D6" s="45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6"/>
    </row>
    <row r="7" spans="1:41" ht="24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41" ht="24" customHeight="1" x14ac:dyDescent="0.15">
      <c r="A8" s="45" t="s">
        <v>167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41" ht="24" customHeight="1" x14ac:dyDescent="0.15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6"/>
    </row>
    <row r="10" spans="1:41" ht="24" customHeight="1" x14ac:dyDescent="0.15">
      <c r="A10" s="6"/>
      <c r="B10" s="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6"/>
      <c r="AO10" s="24"/>
    </row>
    <row r="11" spans="1:41" ht="24" customHeight="1" x14ac:dyDescent="0.15">
      <c r="A11" s="45" t="s">
        <v>36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41" ht="24" customHeight="1" x14ac:dyDescent="0.15">
      <c r="A12" s="6"/>
      <c r="B12" s="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6"/>
    </row>
    <row r="13" spans="1:41" ht="24" customHeight="1" x14ac:dyDescent="0.15">
      <c r="A13" s="6"/>
      <c r="B13" s="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6"/>
    </row>
    <row r="14" spans="1:41" ht="24" customHeight="1" x14ac:dyDescent="0.15">
      <c r="A14" s="45" t="s">
        <v>37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41" ht="24" customHeight="1" x14ac:dyDescent="0.15">
      <c r="A15" s="6"/>
      <c r="B15" s="6"/>
      <c r="C15" s="45" t="s">
        <v>56</v>
      </c>
      <c r="D15" s="45"/>
      <c r="E15" s="47"/>
      <c r="F15" s="47"/>
      <c r="G15" s="6" t="s">
        <v>57</v>
      </c>
      <c r="H15" s="47"/>
      <c r="I15" s="47"/>
      <c r="J15" s="6" t="s">
        <v>58</v>
      </c>
      <c r="K15" s="47"/>
      <c r="L15" s="47"/>
      <c r="M15" s="6" t="s">
        <v>59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41" ht="24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24" customHeight="1" x14ac:dyDescent="0.15">
      <c r="A17" s="45" t="s">
        <v>178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6"/>
      <c r="Y17" s="6"/>
    </row>
    <row r="18" spans="1:25" ht="24" customHeight="1" x14ac:dyDescent="0.15">
      <c r="A18" s="45" t="s">
        <v>40</v>
      </c>
      <c r="B18" s="45"/>
      <c r="C18" s="45"/>
      <c r="D18" s="45"/>
      <c r="E18" s="44"/>
      <c r="F18" s="44"/>
      <c r="G18" s="44"/>
      <c r="H18" s="44"/>
      <c r="I18" s="44"/>
      <c r="J18" s="44"/>
      <c r="K18" s="6" t="s">
        <v>4</v>
      </c>
      <c r="L18" s="9" t="s">
        <v>12</v>
      </c>
      <c r="M18" s="46">
        <v>0.8</v>
      </c>
      <c r="N18" s="46"/>
      <c r="O18" s="46"/>
      <c r="P18" s="6" t="s">
        <v>14</v>
      </c>
      <c r="Q18" s="44" t="str">
        <f>IF(E18="","",ROUNDDOWN(E18*M18,0))</f>
        <v/>
      </c>
      <c r="R18" s="44"/>
      <c r="S18" s="44"/>
      <c r="T18" s="44"/>
      <c r="U18" s="44"/>
      <c r="V18" s="44"/>
      <c r="W18" s="45" t="s">
        <v>5</v>
      </c>
      <c r="X18" s="45"/>
      <c r="Y18" s="45"/>
    </row>
    <row r="19" spans="1:25" ht="24" customHeight="1" x14ac:dyDescent="0.15">
      <c r="A19" s="45" t="s">
        <v>41</v>
      </c>
      <c r="B19" s="45"/>
      <c r="C19" s="45"/>
      <c r="D19" s="45"/>
      <c r="E19" s="44"/>
      <c r="F19" s="44"/>
      <c r="G19" s="44"/>
      <c r="H19" s="44"/>
      <c r="I19" s="44"/>
      <c r="J19" s="44"/>
      <c r="K19" s="6" t="s">
        <v>4</v>
      </c>
      <c r="L19" s="9" t="s">
        <v>12</v>
      </c>
      <c r="M19" s="46">
        <v>0.8</v>
      </c>
      <c r="N19" s="46"/>
      <c r="O19" s="46"/>
      <c r="P19" s="6" t="s">
        <v>14</v>
      </c>
      <c r="Q19" s="44" t="str">
        <f>IF(E19="","",ROUNDDOWN(E19*M19,0))</f>
        <v/>
      </c>
      <c r="R19" s="44"/>
      <c r="S19" s="44"/>
      <c r="T19" s="44"/>
      <c r="U19" s="44"/>
      <c r="V19" s="44"/>
      <c r="W19" s="45" t="s">
        <v>7</v>
      </c>
      <c r="X19" s="45"/>
      <c r="Y19" s="45"/>
    </row>
    <row r="20" spans="1:25" ht="24" customHeight="1" x14ac:dyDescent="0.15">
      <c r="A20" s="45" t="s">
        <v>42</v>
      </c>
      <c r="B20" s="45"/>
      <c r="C20" s="45"/>
      <c r="D20" s="45"/>
      <c r="E20" s="44"/>
      <c r="F20" s="44"/>
      <c r="G20" s="44"/>
      <c r="H20" s="44"/>
      <c r="I20" s="44"/>
      <c r="J20" s="44"/>
      <c r="K20" s="6" t="s">
        <v>4</v>
      </c>
      <c r="L20" s="9" t="s">
        <v>12</v>
      </c>
      <c r="M20" s="46">
        <v>0.8</v>
      </c>
      <c r="N20" s="46"/>
      <c r="O20" s="46"/>
      <c r="P20" s="6" t="s">
        <v>14</v>
      </c>
      <c r="Q20" s="44" t="str">
        <f>IF(E20="","",ROUNDDOWN(E20*M20,0))</f>
        <v/>
      </c>
      <c r="R20" s="44"/>
      <c r="S20" s="44"/>
      <c r="T20" s="44"/>
      <c r="U20" s="44"/>
      <c r="V20" s="44"/>
      <c r="W20" s="45" t="s">
        <v>25</v>
      </c>
      <c r="X20" s="45"/>
      <c r="Y20" s="45"/>
    </row>
    <row r="21" spans="1:25" ht="24" customHeight="1" x14ac:dyDescent="0.15">
      <c r="A21" s="45" t="s">
        <v>43</v>
      </c>
      <c r="B21" s="45"/>
      <c r="C21" s="45"/>
      <c r="D21" s="45"/>
      <c r="E21" s="44"/>
      <c r="F21" s="44"/>
      <c r="G21" s="44"/>
      <c r="H21" s="44"/>
      <c r="I21" s="44"/>
      <c r="J21" s="44"/>
      <c r="K21" s="6" t="s">
        <v>4</v>
      </c>
      <c r="L21" s="9" t="s">
        <v>12</v>
      </c>
      <c r="M21" s="46">
        <v>0.8</v>
      </c>
      <c r="N21" s="46"/>
      <c r="O21" s="46"/>
      <c r="P21" s="6" t="s">
        <v>14</v>
      </c>
      <c r="Q21" s="44" t="str">
        <f>IF(E21="","",ROUNDDOWN(E21*M21,0))</f>
        <v/>
      </c>
      <c r="R21" s="44"/>
      <c r="S21" s="44"/>
      <c r="T21" s="44"/>
      <c r="U21" s="44"/>
      <c r="V21" s="44"/>
      <c r="W21" s="45" t="s">
        <v>44</v>
      </c>
      <c r="X21" s="45"/>
      <c r="Y21" s="45"/>
    </row>
    <row r="22" spans="1:25" ht="24" customHeight="1" x14ac:dyDescent="0.15">
      <c r="A22" s="45" t="s">
        <v>45</v>
      </c>
      <c r="B22" s="45"/>
      <c r="C22" s="45"/>
      <c r="D22" s="45"/>
      <c r="E22" s="52"/>
      <c r="F22" s="52"/>
      <c r="G22" s="52"/>
      <c r="H22" s="6" t="s">
        <v>46</v>
      </c>
      <c r="I22" s="6" t="s">
        <v>12</v>
      </c>
      <c r="J22" s="6">
        <v>29</v>
      </c>
      <c r="K22" s="6" t="s">
        <v>4</v>
      </c>
      <c r="L22" s="9" t="s">
        <v>12</v>
      </c>
      <c r="M22" s="46">
        <v>0.8</v>
      </c>
      <c r="N22" s="46"/>
      <c r="O22" s="46"/>
      <c r="P22" s="6" t="s">
        <v>14</v>
      </c>
      <c r="Q22" s="44" t="str">
        <f>IF(E22="","",ROUNDDOWN(E22*J22*M22,0))</f>
        <v/>
      </c>
      <c r="R22" s="44"/>
      <c r="S22" s="44"/>
      <c r="T22" s="44"/>
      <c r="U22" s="44"/>
      <c r="V22" s="44"/>
      <c r="W22" s="45" t="s">
        <v>31</v>
      </c>
      <c r="X22" s="45"/>
      <c r="Y22" s="45"/>
    </row>
    <row r="23" spans="1:25" ht="24" customHeight="1" x14ac:dyDescent="0.15">
      <c r="A23" s="45" t="s">
        <v>47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24" customHeight="1" x14ac:dyDescent="0.15">
      <c r="A24" s="45" t="s">
        <v>55</v>
      </c>
      <c r="B24" s="45"/>
      <c r="C24" s="45"/>
      <c r="D24" s="45"/>
      <c r="E24" s="44"/>
      <c r="F24" s="44"/>
      <c r="G24" s="44"/>
      <c r="H24" s="44"/>
      <c r="I24" s="44"/>
      <c r="J24" s="44"/>
      <c r="K24" s="6" t="s">
        <v>4</v>
      </c>
      <c r="L24" s="9" t="s">
        <v>12</v>
      </c>
      <c r="M24" s="46">
        <v>0.66666666666666663</v>
      </c>
      <c r="N24" s="46"/>
      <c r="O24" s="4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24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9" t="s">
        <v>12</v>
      </c>
      <c r="M25" s="46">
        <v>0.8</v>
      </c>
      <c r="N25" s="46"/>
      <c r="O25" s="46"/>
      <c r="P25" s="6" t="s">
        <v>14</v>
      </c>
      <c r="Q25" s="44" t="str">
        <f>IF(E24="","",ROUNDDOWN(E24*M24*M25,0))</f>
        <v/>
      </c>
      <c r="R25" s="44"/>
      <c r="S25" s="44"/>
      <c r="T25" s="44"/>
      <c r="U25" s="44"/>
      <c r="V25" s="44"/>
      <c r="W25" s="45" t="s">
        <v>32</v>
      </c>
      <c r="X25" s="45"/>
      <c r="Y25" s="45"/>
    </row>
    <row r="26" spans="1:25" ht="24" customHeight="1" x14ac:dyDescent="0.15">
      <c r="A26" s="45" t="s">
        <v>48</v>
      </c>
      <c r="B26" s="45"/>
      <c r="C26" s="45"/>
      <c r="D26" s="45"/>
      <c r="E26" s="44"/>
      <c r="F26" s="44"/>
      <c r="G26" s="44"/>
      <c r="H26" s="44"/>
      <c r="I26" s="44"/>
      <c r="J26" s="44"/>
      <c r="K26" s="6" t="s">
        <v>4</v>
      </c>
      <c r="L26" s="9" t="s">
        <v>12</v>
      </c>
      <c r="M26" s="46">
        <v>0.8</v>
      </c>
      <c r="N26" s="46"/>
      <c r="O26" s="46"/>
      <c r="P26" s="6" t="s">
        <v>14</v>
      </c>
      <c r="Q26" s="44" t="str">
        <f>IF(E26="","",ROUNDDOWN(E26*M26,0))</f>
        <v/>
      </c>
      <c r="R26" s="44"/>
      <c r="S26" s="44"/>
      <c r="T26" s="44"/>
      <c r="U26" s="44"/>
      <c r="V26" s="44"/>
      <c r="W26" s="45" t="s">
        <v>49</v>
      </c>
      <c r="X26" s="45"/>
      <c r="Y26" s="45"/>
    </row>
    <row r="27" spans="1:25" ht="24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24" customHeight="1" x14ac:dyDescent="0.2">
      <c r="A28" s="50" t="s">
        <v>155</v>
      </c>
      <c r="B28" s="51"/>
      <c r="C28" s="51"/>
      <c r="D28" s="51"/>
      <c r="E28" s="44" t="str">
        <f>IF(AND(Q18="",Q19="",Q20="",Q21="",Q22="",Q25="",Q26=""),"",SUM(Q18,Q19,Q20,Q21,Q22,Q25,Q26))</f>
        <v/>
      </c>
      <c r="F28" s="44"/>
      <c r="G28" s="44"/>
      <c r="H28" s="44"/>
      <c r="I28" s="44"/>
      <c r="J28" s="44"/>
      <c r="K28" s="6" t="s">
        <v>4</v>
      </c>
      <c r="L28" s="45" t="s">
        <v>50</v>
      </c>
      <c r="M28" s="45"/>
      <c r="N28" s="45" t="s">
        <v>51</v>
      </c>
      <c r="O28" s="45"/>
      <c r="P28" s="45"/>
      <c r="Q28" s="54" t="str">
        <f>IFERROR(ROUNDDOWN(IF(E28="","",IF(30000&lt;E28,30000,E28)),-2),"")</f>
        <v/>
      </c>
      <c r="R28" s="54"/>
      <c r="S28" s="54"/>
      <c r="T28" s="54"/>
      <c r="U28" s="54"/>
      <c r="V28" s="54"/>
      <c r="W28" s="6" t="s">
        <v>4</v>
      </c>
      <c r="X28" s="6"/>
      <c r="Y28" s="6"/>
    </row>
    <row r="29" spans="1:25" ht="24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3" t="s">
        <v>147</v>
      </c>
      <c r="P29" s="53"/>
      <c r="Q29" s="53"/>
      <c r="R29" s="53"/>
      <c r="S29" s="53"/>
      <c r="T29" s="53"/>
      <c r="U29" s="53"/>
      <c r="V29" s="53"/>
      <c r="W29" s="53"/>
      <c r="X29" s="6"/>
      <c r="Y29" s="6"/>
    </row>
    <row r="30" spans="1:25" ht="24" customHeight="1" x14ac:dyDescent="0.15">
      <c r="A30" s="45" t="s">
        <v>38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6"/>
      <c r="Y30" s="6"/>
    </row>
    <row r="31" spans="1:25" ht="24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24" customHeight="1" x14ac:dyDescent="0.2">
      <c r="A32" s="48" t="s">
        <v>127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24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4" customHeight="1" x14ac:dyDescent="0.15">
      <c r="A34" s="45" t="s">
        <v>53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24" customHeight="1" x14ac:dyDescent="0.15">
      <c r="A35" s="6"/>
      <c r="B35" s="6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6"/>
    </row>
    <row r="36" spans="1:25" ht="24" customHeight="1" x14ac:dyDescent="0.15">
      <c r="A36" s="6"/>
      <c r="B36" s="6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6"/>
    </row>
    <row r="37" spans="1:25" ht="24" customHeight="1" x14ac:dyDescent="0.15">
      <c r="A37" s="45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24" customHeight="1" x14ac:dyDescent="0.15">
      <c r="A38" s="6"/>
      <c r="B38" s="6"/>
      <c r="C38" s="45" t="s">
        <v>56</v>
      </c>
      <c r="D38" s="45"/>
      <c r="E38" s="47"/>
      <c r="F38" s="47"/>
      <c r="G38" s="6" t="s">
        <v>57</v>
      </c>
      <c r="H38" s="47"/>
      <c r="I38" s="47"/>
      <c r="J38" s="6" t="s">
        <v>58</v>
      </c>
      <c r="K38" s="47"/>
      <c r="L38" s="47"/>
      <c r="M38" s="6" t="s">
        <v>59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24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4" customHeight="1" x14ac:dyDescent="0.15">
      <c r="A40" s="45" t="s">
        <v>179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6"/>
      <c r="Y40" s="6"/>
    </row>
    <row r="41" spans="1:25" ht="24" customHeight="1" x14ac:dyDescent="0.15">
      <c r="A41" s="45" t="s">
        <v>40</v>
      </c>
      <c r="B41" s="45"/>
      <c r="C41" s="45"/>
      <c r="D41" s="45"/>
      <c r="E41" s="44"/>
      <c r="F41" s="44"/>
      <c r="G41" s="44"/>
      <c r="H41" s="44"/>
      <c r="I41" s="44"/>
      <c r="J41" s="44"/>
      <c r="K41" s="6" t="s">
        <v>4</v>
      </c>
      <c r="L41" s="9" t="s">
        <v>12</v>
      </c>
      <c r="M41" s="46">
        <v>0.8</v>
      </c>
      <c r="N41" s="46"/>
      <c r="O41" s="46"/>
      <c r="P41" s="6" t="s">
        <v>14</v>
      </c>
      <c r="Q41" s="44" t="str">
        <f>IF(E41="","",ROUNDDOWN(E41*M41,0))</f>
        <v/>
      </c>
      <c r="R41" s="44"/>
      <c r="S41" s="44"/>
      <c r="T41" s="44"/>
      <c r="U41" s="44"/>
      <c r="V41" s="44"/>
      <c r="W41" s="45" t="s">
        <v>5</v>
      </c>
      <c r="X41" s="45"/>
      <c r="Y41" s="45"/>
    </row>
    <row r="42" spans="1:25" ht="24" customHeight="1" x14ac:dyDescent="0.15">
      <c r="A42" s="45" t="s">
        <v>41</v>
      </c>
      <c r="B42" s="45"/>
      <c r="C42" s="45"/>
      <c r="D42" s="45"/>
      <c r="E42" s="44"/>
      <c r="F42" s="44"/>
      <c r="G42" s="44"/>
      <c r="H42" s="44"/>
      <c r="I42" s="44"/>
      <c r="J42" s="44"/>
      <c r="K42" s="6" t="s">
        <v>4</v>
      </c>
      <c r="L42" s="9" t="s">
        <v>12</v>
      </c>
      <c r="M42" s="46">
        <v>0.8</v>
      </c>
      <c r="N42" s="46"/>
      <c r="O42" s="46"/>
      <c r="P42" s="6" t="s">
        <v>14</v>
      </c>
      <c r="Q42" s="44" t="str">
        <f>IF(E42="","",ROUNDDOWN(E42*M42,0))</f>
        <v/>
      </c>
      <c r="R42" s="44"/>
      <c r="S42" s="44"/>
      <c r="T42" s="44"/>
      <c r="U42" s="44"/>
      <c r="V42" s="44"/>
      <c r="W42" s="45" t="s">
        <v>7</v>
      </c>
      <c r="X42" s="45"/>
      <c r="Y42" s="45"/>
    </row>
    <row r="43" spans="1:25" ht="24" customHeight="1" x14ac:dyDescent="0.15">
      <c r="A43" s="45" t="s">
        <v>42</v>
      </c>
      <c r="B43" s="45"/>
      <c r="C43" s="45"/>
      <c r="D43" s="45"/>
      <c r="E43" s="44"/>
      <c r="F43" s="44"/>
      <c r="G43" s="44"/>
      <c r="H43" s="44"/>
      <c r="I43" s="44"/>
      <c r="J43" s="44"/>
      <c r="K43" s="6" t="s">
        <v>4</v>
      </c>
      <c r="L43" s="9" t="s">
        <v>12</v>
      </c>
      <c r="M43" s="46">
        <v>0.8</v>
      </c>
      <c r="N43" s="46"/>
      <c r="O43" s="46"/>
      <c r="P43" s="6" t="s">
        <v>14</v>
      </c>
      <c r="Q43" s="44" t="str">
        <f>IF(E43="","",ROUNDDOWN(E43*M43,0))</f>
        <v/>
      </c>
      <c r="R43" s="44"/>
      <c r="S43" s="44"/>
      <c r="T43" s="44"/>
      <c r="U43" s="44"/>
      <c r="V43" s="44"/>
      <c r="W43" s="45" t="s">
        <v>25</v>
      </c>
      <c r="X43" s="45"/>
      <c r="Y43" s="45"/>
    </row>
    <row r="44" spans="1:25" ht="24" customHeight="1" x14ac:dyDescent="0.15">
      <c r="A44" s="45" t="s">
        <v>43</v>
      </c>
      <c r="B44" s="45"/>
      <c r="C44" s="45"/>
      <c r="D44" s="45"/>
      <c r="E44" s="44"/>
      <c r="F44" s="44"/>
      <c r="G44" s="44"/>
      <c r="H44" s="44"/>
      <c r="I44" s="44"/>
      <c r="J44" s="44"/>
      <c r="K44" s="6" t="s">
        <v>4</v>
      </c>
      <c r="L44" s="9" t="s">
        <v>12</v>
      </c>
      <c r="M44" s="46">
        <v>0.8</v>
      </c>
      <c r="N44" s="46"/>
      <c r="O44" s="46"/>
      <c r="P44" s="6" t="s">
        <v>14</v>
      </c>
      <c r="Q44" s="44" t="str">
        <f>IF(E44="","",ROUNDDOWN(E44*M44,0))</f>
        <v/>
      </c>
      <c r="R44" s="44"/>
      <c r="S44" s="44"/>
      <c r="T44" s="44"/>
      <c r="U44" s="44"/>
      <c r="V44" s="44"/>
      <c r="W44" s="45" t="s">
        <v>44</v>
      </c>
      <c r="X44" s="45"/>
      <c r="Y44" s="45"/>
    </row>
    <row r="45" spans="1:25" ht="24" customHeight="1" x14ac:dyDescent="0.15">
      <c r="A45" s="45" t="s">
        <v>45</v>
      </c>
      <c r="B45" s="45"/>
      <c r="C45" s="45"/>
      <c r="D45" s="45"/>
      <c r="E45" s="52"/>
      <c r="F45" s="52"/>
      <c r="G45" s="52"/>
      <c r="H45" s="6" t="s">
        <v>46</v>
      </c>
      <c r="I45" s="6" t="s">
        <v>12</v>
      </c>
      <c r="J45" s="6">
        <v>37</v>
      </c>
      <c r="K45" s="6" t="s">
        <v>4</v>
      </c>
      <c r="L45" s="9" t="s">
        <v>12</v>
      </c>
      <c r="M45" s="46">
        <v>0.8</v>
      </c>
      <c r="N45" s="46"/>
      <c r="O45" s="46"/>
      <c r="P45" s="6" t="s">
        <v>14</v>
      </c>
      <c r="Q45" s="44" t="str">
        <f>IF(E45="","",ROUNDDOWN(E45*J45*M45,0))</f>
        <v/>
      </c>
      <c r="R45" s="44"/>
      <c r="S45" s="44"/>
      <c r="T45" s="44"/>
      <c r="U45" s="44"/>
      <c r="V45" s="44"/>
      <c r="W45" s="45" t="s">
        <v>31</v>
      </c>
      <c r="X45" s="45"/>
      <c r="Y45" s="45"/>
    </row>
    <row r="46" spans="1:25" ht="24" customHeight="1" x14ac:dyDescent="0.15">
      <c r="A46" s="45" t="s">
        <v>47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24" customHeight="1" x14ac:dyDescent="0.15">
      <c r="A47" s="45" t="s">
        <v>55</v>
      </c>
      <c r="B47" s="45"/>
      <c r="C47" s="45"/>
      <c r="D47" s="45"/>
      <c r="E47" s="44"/>
      <c r="F47" s="44"/>
      <c r="G47" s="44"/>
      <c r="H47" s="44"/>
      <c r="I47" s="44"/>
      <c r="J47" s="44"/>
      <c r="K47" s="6" t="s">
        <v>4</v>
      </c>
      <c r="L47" s="9" t="s">
        <v>12</v>
      </c>
      <c r="M47" s="46">
        <v>0.66666666666666663</v>
      </c>
      <c r="N47" s="46"/>
      <c r="O47" s="4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24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9" t="s">
        <v>12</v>
      </c>
      <c r="M48" s="46">
        <v>0.8</v>
      </c>
      <c r="N48" s="46"/>
      <c r="O48" s="46"/>
      <c r="P48" s="6" t="s">
        <v>14</v>
      </c>
      <c r="Q48" s="44" t="str">
        <f>IF(E47="","",ROUNDDOWN(E47*M47*M48,0))</f>
        <v/>
      </c>
      <c r="R48" s="44"/>
      <c r="S48" s="44"/>
      <c r="T48" s="44"/>
      <c r="U48" s="44"/>
      <c r="V48" s="44"/>
      <c r="W48" s="45" t="s">
        <v>32</v>
      </c>
      <c r="X48" s="45"/>
      <c r="Y48" s="45"/>
    </row>
    <row r="49" spans="1:25" ht="24" customHeight="1" x14ac:dyDescent="0.15">
      <c r="A49" s="45" t="s">
        <v>48</v>
      </c>
      <c r="B49" s="45"/>
      <c r="C49" s="45"/>
      <c r="D49" s="45"/>
      <c r="E49" s="44"/>
      <c r="F49" s="44"/>
      <c r="G49" s="44"/>
      <c r="H49" s="44"/>
      <c r="I49" s="44"/>
      <c r="J49" s="44"/>
      <c r="K49" s="6" t="s">
        <v>4</v>
      </c>
      <c r="L49" s="9" t="s">
        <v>12</v>
      </c>
      <c r="M49" s="46">
        <v>0.8</v>
      </c>
      <c r="N49" s="46"/>
      <c r="O49" s="46"/>
      <c r="P49" s="6" t="s">
        <v>14</v>
      </c>
      <c r="Q49" s="44" t="str">
        <f>IF(E49="","",ROUNDDOWN(E49*M49,0))</f>
        <v/>
      </c>
      <c r="R49" s="44"/>
      <c r="S49" s="44"/>
      <c r="T49" s="44"/>
      <c r="U49" s="44"/>
      <c r="V49" s="44"/>
      <c r="W49" s="45" t="s">
        <v>49</v>
      </c>
      <c r="X49" s="45"/>
      <c r="Y49" s="45"/>
    </row>
    <row r="50" spans="1:25" ht="24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4" customHeight="1" x14ac:dyDescent="0.2">
      <c r="A51" s="50" t="s">
        <v>155</v>
      </c>
      <c r="B51" s="51"/>
      <c r="C51" s="51"/>
      <c r="D51" s="51"/>
      <c r="E51" s="44" t="str">
        <f>IF(AND(Q41="",Q42="",Q43="",Q44="",Q45="",Q48="",Q49=""),"",SUM(Q41,Q42,Q43,Q44,Q45,Q48,Q49))</f>
        <v/>
      </c>
      <c r="F51" s="44"/>
      <c r="G51" s="44"/>
      <c r="H51" s="44"/>
      <c r="I51" s="44"/>
      <c r="J51" s="44"/>
      <c r="K51" s="6" t="s">
        <v>4</v>
      </c>
      <c r="L51" s="55" t="s">
        <v>50</v>
      </c>
      <c r="M51" s="55"/>
      <c r="N51" s="45" t="s">
        <v>51</v>
      </c>
      <c r="O51" s="45"/>
      <c r="P51" s="45"/>
      <c r="Q51" s="54" t="str">
        <f>IFERROR(ROUNDDOWN(IF(E51="","",IF(30000&lt;E51,30000,E51)),-2),"")</f>
        <v/>
      </c>
      <c r="R51" s="54"/>
      <c r="S51" s="54"/>
      <c r="T51" s="54"/>
      <c r="U51" s="54"/>
      <c r="V51" s="54"/>
      <c r="W51" s="6" t="s">
        <v>4</v>
      </c>
      <c r="X51" s="6"/>
      <c r="Y51" s="6"/>
    </row>
    <row r="52" spans="1:25" ht="24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53" t="s">
        <v>147</v>
      </c>
      <c r="P52" s="53"/>
      <c r="Q52" s="53"/>
      <c r="R52" s="53"/>
      <c r="S52" s="53"/>
      <c r="T52" s="53"/>
      <c r="U52" s="53"/>
      <c r="V52" s="53"/>
      <c r="W52" s="53"/>
      <c r="X52" s="6"/>
      <c r="Y52" s="6"/>
    </row>
    <row r="53" spans="1:25" ht="24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4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4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24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24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24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24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24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</sheetData>
  <mergeCells count="111">
    <mergeCell ref="N51:P51"/>
    <mergeCell ref="L51:M51"/>
    <mergeCell ref="E18:J18"/>
    <mergeCell ref="E19:J19"/>
    <mergeCell ref="E38:F38"/>
    <mergeCell ref="H38:I38"/>
    <mergeCell ref="E26:J26"/>
    <mergeCell ref="E28:J28"/>
    <mergeCell ref="E15:F15"/>
    <mergeCell ref="K15:L15"/>
    <mergeCell ref="A17:W17"/>
    <mergeCell ref="A23:Y23"/>
    <mergeCell ref="L28:M28"/>
    <mergeCell ref="N28:P28"/>
    <mergeCell ref="M24:O24"/>
    <mergeCell ref="M21:O21"/>
    <mergeCell ref="O29:W29"/>
    <mergeCell ref="M25:O25"/>
    <mergeCell ref="M26:O26"/>
    <mergeCell ref="W26:Y26"/>
    <mergeCell ref="W25:Y25"/>
    <mergeCell ref="W48:Y48"/>
    <mergeCell ref="Q28:V28"/>
    <mergeCell ref="Q22:V22"/>
    <mergeCell ref="O52:W52"/>
    <mergeCell ref="E41:J41"/>
    <mergeCell ref="E42:J42"/>
    <mergeCell ref="A30:W30"/>
    <mergeCell ref="M49:O49"/>
    <mergeCell ref="Q49:V49"/>
    <mergeCell ref="Q51:V51"/>
    <mergeCell ref="Q43:V43"/>
    <mergeCell ref="Q44:V44"/>
    <mergeCell ref="Q45:V45"/>
    <mergeCell ref="Q48:V48"/>
    <mergeCell ref="E49:J49"/>
    <mergeCell ref="E51:J51"/>
    <mergeCell ref="E43:J43"/>
    <mergeCell ref="A49:D49"/>
    <mergeCell ref="A51:D51"/>
    <mergeCell ref="M45:O45"/>
    <mergeCell ref="M48:O48"/>
    <mergeCell ref="M47:O47"/>
    <mergeCell ref="E47:J47"/>
    <mergeCell ref="A46:Y46"/>
    <mergeCell ref="E45:G45"/>
    <mergeCell ref="E44:J44"/>
    <mergeCell ref="W49:Y49"/>
    <mergeCell ref="C6:D6"/>
    <mergeCell ref="A41:D41"/>
    <mergeCell ref="A45:D45"/>
    <mergeCell ref="A18:D18"/>
    <mergeCell ref="A19:D19"/>
    <mergeCell ref="A20:D20"/>
    <mergeCell ref="A21:D21"/>
    <mergeCell ref="A22:D22"/>
    <mergeCell ref="A24:D24"/>
    <mergeCell ref="A26:D26"/>
    <mergeCell ref="C9:X10"/>
    <mergeCell ref="A14:Y14"/>
    <mergeCell ref="Q42:V42"/>
    <mergeCell ref="M18:O18"/>
    <mergeCell ref="M19:O19"/>
    <mergeCell ref="Q21:V21"/>
    <mergeCell ref="W41:Y41"/>
    <mergeCell ref="W42:Y42"/>
    <mergeCell ref="W43:Y43"/>
    <mergeCell ref="W44:Y44"/>
    <mergeCell ref="W45:Y45"/>
    <mergeCell ref="Q18:V18"/>
    <mergeCell ref="Q19:V19"/>
    <mergeCell ref="H15:I15"/>
    <mergeCell ref="A3:Y3"/>
    <mergeCell ref="A1:Y1"/>
    <mergeCell ref="E6:X6"/>
    <mergeCell ref="A5:Y5"/>
    <mergeCell ref="A8:Y8"/>
    <mergeCell ref="A11:Y11"/>
    <mergeCell ref="A32:Y32"/>
    <mergeCell ref="A34:Y34"/>
    <mergeCell ref="C35:X36"/>
    <mergeCell ref="W22:Y22"/>
    <mergeCell ref="W21:Y21"/>
    <mergeCell ref="W20:Y20"/>
    <mergeCell ref="W19:Y19"/>
    <mergeCell ref="W18:Y18"/>
    <mergeCell ref="C12:X13"/>
    <mergeCell ref="C15:D15"/>
    <mergeCell ref="M20:O20"/>
    <mergeCell ref="E21:J21"/>
    <mergeCell ref="E20:J20"/>
    <mergeCell ref="E24:J24"/>
    <mergeCell ref="A28:D28"/>
    <mergeCell ref="E22:G22"/>
    <mergeCell ref="M22:O22"/>
    <mergeCell ref="Q20:V20"/>
    <mergeCell ref="Q25:V25"/>
    <mergeCell ref="A40:W40"/>
    <mergeCell ref="Q41:V41"/>
    <mergeCell ref="C38:D38"/>
    <mergeCell ref="A37:Y37"/>
    <mergeCell ref="A43:D43"/>
    <mergeCell ref="A44:D44"/>
    <mergeCell ref="A47:D47"/>
    <mergeCell ref="A42:D42"/>
    <mergeCell ref="M41:O41"/>
    <mergeCell ref="M42:O42"/>
    <mergeCell ref="M43:O43"/>
    <mergeCell ref="M44:O44"/>
    <mergeCell ref="Q26:V26"/>
    <mergeCell ref="K38:L3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9"/>
  <sheetViews>
    <sheetView view="pageBreakPreview" zoomScaleNormal="100" zoomScaleSheetLayoutView="100" workbookViewId="0">
      <selection activeCell="AE13" sqref="AE13"/>
    </sheetView>
  </sheetViews>
  <sheetFormatPr defaultColWidth="3.09765625" defaultRowHeight="28.8" customHeight="1" x14ac:dyDescent="0.15"/>
  <cols>
    <col min="1" max="1" width="3.09765625" style="22"/>
    <col min="2" max="21" width="3.09765625" style="22" customWidth="1"/>
    <col min="22" max="16384" width="3.09765625" style="22"/>
  </cols>
  <sheetData>
    <row r="1" spans="1:25" ht="28.8" customHeight="1" x14ac:dyDescent="0.15">
      <c r="A1" s="95" t="s">
        <v>156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ht="28.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28.8" customHeight="1" x14ac:dyDescent="0.2">
      <c r="A3" s="109" t="s">
        <v>160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28.8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28.8" customHeight="1" x14ac:dyDescent="0.15">
      <c r="A5" s="110" t="s">
        <v>158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28.8" customHeight="1" x14ac:dyDescent="0.15">
      <c r="A6" s="101" t="s">
        <v>63</v>
      </c>
      <c r="B6" s="102"/>
      <c r="C6" s="102"/>
      <c r="D6" s="102"/>
      <c r="E6" s="102"/>
      <c r="F6" s="102"/>
      <c r="G6" s="102"/>
      <c r="H6" s="102"/>
      <c r="I6" s="102"/>
      <c r="J6" s="102"/>
      <c r="K6" s="103"/>
      <c r="L6" s="101" t="s">
        <v>60</v>
      </c>
      <c r="M6" s="102"/>
      <c r="N6" s="102"/>
      <c r="O6" s="102"/>
      <c r="P6" s="103"/>
      <c r="Q6" s="101" t="s">
        <v>86</v>
      </c>
      <c r="R6" s="102"/>
      <c r="S6" s="102"/>
      <c r="T6" s="102"/>
      <c r="U6" s="103"/>
      <c r="V6" s="101" t="s">
        <v>159</v>
      </c>
      <c r="W6" s="102"/>
      <c r="X6" s="102"/>
      <c r="Y6" s="103"/>
    </row>
    <row r="7" spans="1:25" ht="28.8" customHeight="1" x14ac:dyDescent="0.15">
      <c r="A7" s="107" t="s">
        <v>61</v>
      </c>
      <c r="B7" s="108"/>
      <c r="C7" s="97"/>
      <c r="D7" s="97"/>
      <c r="E7" s="97"/>
      <c r="F7" s="97"/>
      <c r="G7" s="97"/>
      <c r="H7" s="97"/>
      <c r="I7" s="97"/>
      <c r="J7" s="97"/>
      <c r="K7" s="97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9"/>
      <c r="W7" s="99"/>
      <c r="X7" s="99"/>
      <c r="Y7" s="99"/>
    </row>
    <row r="8" spans="1:25" ht="28.8" customHeight="1" x14ac:dyDescent="0.15">
      <c r="A8" s="107" t="s">
        <v>61</v>
      </c>
      <c r="B8" s="108"/>
      <c r="C8" s="97"/>
      <c r="D8" s="97"/>
      <c r="E8" s="97"/>
      <c r="F8" s="97"/>
      <c r="G8" s="97"/>
      <c r="H8" s="97"/>
      <c r="I8" s="97"/>
      <c r="J8" s="97"/>
      <c r="K8" s="97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99"/>
      <c r="W8" s="99"/>
      <c r="X8" s="99"/>
      <c r="Y8" s="99"/>
    </row>
    <row r="9" spans="1:25" ht="28.8" customHeight="1" x14ac:dyDescent="0.15">
      <c r="A9" s="107" t="s">
        <v>61</v>
      </c>
      <c r="B9" s="108"/>
      <c r="C9" s="97"/>
      <c r="D9" s="97"/>
      <c r="E9" s="97"/>
      <c r="F9" s="97"/>
      <c r="G9" s="97"/>
      <c r="H9" s="97"/>
      <c r="I9" s="97"/>
      <c r="J9" s="97"/>
      <c r="K9" s="97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99"/>
      <c r="W9" s="99"/>
      <c r="X9" s="99"/>
      <c r="Y9" s="99"/>
    </row>
    <row r="10" spans="1:25" ht="28.8" customHeight="1" x14ac:dyDescent="0.15">
      <c r="A10" s="107" t="s">
        <v>61</v>
      </c>
      <c r="B10" s="108"/>
      <c r="C10" s="97"/>
      <c r="D10" s="97"/>
      <c r="E10" s="97"/>
      <c r="F10" s="97"/>
      <c r="G10" s="97"/>
      <c r="H10" s="97"/>
      <c r="I10" s="97"/>
      <c r="J10" s="97"/>
      <c r="K10" s="97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99"/>
      <c r="W10" s="99"/>
      <c r="X10" s="99"/>
      <c r="Y10" s="99"/>
    </row>
    <row r="11" spans="1:25" ht="28.8" customHeight="1" x14ac:dyDescent="0.15">
      <c r="A11" s="107" t="s">
        <v>61</v>
      </c>
      <c r="B11" s="108"/>
      <c r="C11" s="97"/>
      <c r="D11" s="97"/>
      <c r="E11" s="97"/>
      <c r="F11" s="97"/>
      <c r="G11" s="97"/>
      <c r="H11" s="97"/>
      <c r="I11" s="97"/>
      <c r="J11" s="97"/>
      <c r="K11" s="97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99"/>
      <c r="W11" s="99"/>
      <c r="X11" s="99"/>
      <c r="Y11" s="99"/>
    </row>
    <row r="12" spans="1:25" ht="28.8" customHeight="1" x14ac:dyDescent="0.15">
      <c r="A12" s="101" t="s">
        <v>134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93"/>
      <c r="W12" s="93"/>
      <c r="X12" s="93"/>
      <c r="Y12" s="94"/>
    </row>
    <row r="13" spans="1:25" ht="28.8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28.8" customHeight="1" x14ac:dyDescent="0.15">
      <c r="A14" s="95" t="s">
        <v>142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30"/>
      <c r="W14" s="30"/>
      <c r="X14" s="30"/>
      <c r="Y14" s="30"/>
    </row>
    <row r="15" spans="1:25" ht="28.8" customHeight="1" x14ac:dyDescent="0.15">
      <c r="A15" s="30"/>
      <c r="B15" s="30"/>
      <c r="C15" s="95" t="s">
        <v>56</v>
      </c>
      <c r="D15" s="95"/>
      <c r="E15" s="91"/>
      <c r="F15" s="91"/>
      <c r="G15" s="30" t="s">
        <v>57</v>
      </c>
      <c r="H15" s="91"/>
      <c r="I15" s="91"/>
      <c r="J15" s="30" t="s">
        <v>58</v>
      </c>
      <c r="K15" s="91"/>
      <c r="L15" s="91"/>
      <c r="M15" s="30" t="s">
        <v>59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28.8" customHeight="1" x14ac:dyDescent="0.15">
      <c r="A16" s="30"/>
      <c r="B16" s="30"/>
      <c r="C16" s="30"/>
      <c r="D16" s="30"/>
      <c r="E16" s="28"/>
      <c r="F16" s="28"/>
      <c r="G16" s="30"/>
      <c r="H16" s="28"/>
      <c r="I16" s="28"/>
      <c r="J16" s="30"/>
      <c r="K16" s="28"/>
      <c r="L16" s="28"/>
      <c r="M16" s="30"/>
      <c r="N16" s="30"/>
      <c r="O16" s="30"/>
      <c r="P16" s="30"/>
      <c r="Q16" s="30"/>
      <c r="R16" s="30"/>
      <c r="S16" s="30"/>
      <c r="U16" s="30"/>
      <c r="V16" s="30"/>
      <c r="W16" s="30"/>
      <c r="X16" s="30"/>
      <c r="Y16" s="30"/>
    </row>
    <row r="17" spans="1:25" ht="28.8" customHeight="1" x14ac:dyDescent="0.15">
      <c r="A17" s="95" t="s">
        <v>166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</row>
    <row r="18" spans="1:25" ht="28.8" customHeight="1" x14ac:dyDescent="0.15">
      <c r="A18" s="30"/>
      <c r="B18" s="106" t="s">
        <v>149</v>
      </c>
      <c r="C18" s="106"/>
      <c r="D18" s="106"/>
      <c r="E18" s="106"/>
      <c r="F18" s="28"/>
      <c r="G18" s="111" t="s">
        <v>165</v>
      </c>
      <c r="H18" s="111"/>
      <c r="I18" s="111"/>
      <c r="J18" s="112"/>
      <c r="K18" s="112"/>
      <c r="L18" s="28" t="s">
        <v>164</v>
      </c>
      <c r="M18" s="33" t="s">
        <v>12</v>
      </c>
      <c r="N18" s="113">
        <v>3000</v>
      </c>
      <c r="O18" s="113"/>
      <c r="P18" s="113"/>
      <c r="Q18" s="34"/>
      <c r="R18" s="111"/>
      <c r="S18" s="111"/>
      <c r="T18" s="111"/>
      <c r="U18" s="111"/>
      <c r="V18" s="111"/>
      <c r="W18" s="111"/>
      <c r="X18" s="29"/>
      <c r="Y18" s="29"/>
    </row>
    <row r="19" spans="1:25" ht="28.8" customHeight="1" x14ac:dyDescent="0.2">
      <c r="A19" s="30"/>
      <c r="B19" s="31"/>
      <c r="C19" s="31"/>
      <c r="D19" s="31"/>
      <c r="E19" s="31"/>
      <c r="F19" s="28"/>
      <c r="G19" s="28"/>
      <c r="H19" s="28"/>
      <c r="I19" s="28"/>
      <c r="J19" s="28"/>
      <c r="K19" s="28"/>
      <c r="L19" s="31"/>
      <c r="M19" s="29"/>
      <c r="N19" s="105" t="s">
        <v>157</v>
      </c>
      <c r="O19" s="105"/>
      <c r="P19" s="105"/>
      <c r="Q19" s="35" t="s">
        <v>14</v>
      </c>
      <c r="R19" s="114" t="str">
        <f>IF(J18="","",J18*N18)</f>
        <v/>
      </c>
      <c r="S19" s="114"/>
      <c r="T19" s="114"/>
      <c r="U19" s="114"/>
      <c r="V19" s="114"/>
      <c r="W19" s="114"/>
      <c r="X19" s="29" t="s">
        <v>4</v>
      </c>
      <c r="Y19" s="29"/>
    </row>
    <row r="20" spans="1:25" ht="28.8" customHeight="1" x14ac:dyDescent="0.15">
      <c r="A20" s="30"/>
      <c r="Q20" s="98"/>
      <c r="R20" s="98"/>
      <c r="S20" s="98"/>
      <c r="T20" s="98"/>
      <c r="U20" s="98"/>
      <c r="V20" s="98"/>
      <c r="W20" s="98"/>
    </row>
    <row r="21" spans="1:25" ht="28.8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28.8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8.8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28.8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8.8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8.8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8.8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28.8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8.8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</sheetData>
  <mergeCells count="48">
    <mergeCell ref="A1:Y1"/>
    <mergeCell ref="A3:Y3"/>
    <mergeCell ref="A5:Y5"/>
    <mergeCell ref="A6:K6"/>
    <mergeCell ref="L6:P6"/>
    <mergeCell ref="Q6:U6"/>
    <mergeCell ref="V6:Y6"/>
    <mergeCell ref="A8:B8"/>
    <mergeCell ref="C8:K8"/>
    <mergeCell ref="L8:P8"/>
    <mergeCell ref="Q8:U8"/>
    <mergeCell ref="V8:Y8"/>
    <mergeCell ref="A7:B7"/>
    <mergeCell ref="C7:K7"/>
    <mergeCell ref="L7:P7"/>
    <mergeCell ref="Q7:U7"/>
    <mergeCell ref="V7:Y7"/>
    <mergeCell ref="V12:Y12"/>
    <mergeCell ref="A9:B9"/>
    <mergeCell ref="C9:K9"/>
    <mergeCell ref="L9:P9"/>
    <mergeCell ref="Q9:U9"/>
    <mergeCell ref="V9:Y9"/>
    <mergeCell ref="A10:B10"/>
    <mergeCell ref="C10:K10"/>
    <mergeCell ref="L10:P10"/>
    <mergeCell ref="Q10:U10"/>
    <mergeCell ref="V10:Y10"/>
    <mergeCell ref="A11:B11"/>
    <mergeCell ref="C11:K11"/>
    <mergeCell ref="L11:P11"/>
    <mergeCell ref="Q11:U11"/>
    <mergeCell ref="Q20:W20"/>
    <mergeCell ref="V11:Y11"/>
    <mergeCell ref="B18:E18"/>
    <mergeCell ref="N19:P19"/>
    <mergeCell ref="G18:I18"/>
    <mergeCell ref="A14:U14"/>
    <mergeCell ref="C15:D15"/>
    <mergeCell ref="E15:F15"/>
    <mergeCell ref="H15:I15"/>
    <mergeCell ref="K15:L15"/>
    <mergeCell ref="A17:Y17"/>
    <mergeCell ref="J18:K18"/>
    <mergeCell ref="N18:P18"/>
    <mergeCell ref="R18:W18"/>
    <mergeCell ref="R19:W19"/>
    <mergeCell ref="A12:U1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60"/>
  <sheetViews>
    <sheetView view="pageBreakPreview" zoomScaleNormal="100" zoomScaleSheetLayoutView="100" workbookViewId="0">
      <selection activeCell="AC10" sqref="AC10"/>
    </sheetView>
  </sheetViews>
  <sheetFormatPr defaultColWidth="3.09765625" defaultRowHeight="28.95" customHeight="1" x14ac:dyDescent="0.15"/>
  <cols>
    <col min="1" max="16384" width="3.09765625" style="2"/>
  </cols>
  <sheetData>
    <row r="1" spans="1:53" ht="28.95" customHeight="1" x14ac:dyDescent="0.15">
      <c r="A1" s="45" t="s">
        <v>181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6"/>
    </row>
    <row r="2" spans="1:53" ht="28.9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53" ht="28.95" customHeight="1" x14ac:dyDescent="0.2">
      <c r="A3" s="48" t="s">
        <v>128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6"/>
    </row>
    <row r="4" spans="1:53" ht="28.9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53" ht="28.95" customHeight="1" x14ac:dyDescent="0.15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6"/>
    </row>
    <row r="6" spans="1:53" ht="28.95" customHeight="1" x14ac:dyDescent="0.1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53" ht="28.95" customHeight="1" x14ac:dyDescent="0.15">
      <c r="B7" s="13"/>
      <c r="C7" s="57" t="s">
        <v>103</v>
      </c>
      <c r="D7" s="57"/>
      <c r="E7" s="13"/>
      <c r="F7" s="57" t="s">
        <v>104</v>
      </c>
      <c r="G7" s="57"/>
      <c r="H7" s="13"/>
      <c r="I7" s="57" t="s">
        <v>168</v>
      </c>
      <c r="J7" s="57"/>
      <c r="K7" s="57"/>
      <c r="L7" s="57"/>
      <c r="N7" s="57" t="s">
        <v>121</v>
      </c>
      <c r="O7" s="57"/>
      <c r="P7" s="57"/>
      <c r="Q7" s="57"/>
      <c r="R7" s="57" t="s">
        <v>105</v>
      </c>
      <c r="S7" s="57"/>
      <c r="T7" s="57"/>
      <c r="V7" s="57" t="s">
        <v>107</v>
      </c>
      <c r="W7" s="57"/>
    </row>
    <row r="8" spans="1:53" ht="28.95" customHeight="1" x14ac:dyDescent="0.15">
      <c r="B8" s="13"/>
      <c r="C8" s="57" t="s">
        <v>108</v>
      </c>
      <c r="D8" s="57"/>
      <c r="E8" s="57"/>
      <c r="G8" s="2" t="s">
        <v>169</v>
      </c>
      <c r="J8" s="13"/>
      <c r="K8" s="57" t="s">
        <v>109</v>
      </c>
      <c r="L8" s="57"/>
      <c r="M8" s="57"/>
      <c r="O8" s="57" t="s">
        <v>106</v>
      </c>
      <c r="P8" s="57"/>
      <c r="R8" s="57" t="s">
        <v>122</v>
      </c>
      <c r="S8" s="57"/>
    </row>
    <row r="9" spans="1:53" ht="28.95" customHeight="1" x14ac:dyDescent="0.15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53" ht="28.95" customHeight="1" x14ac:dyDescent="0.15">
      <c r="B10" s="1"/>
      <c r="C10" s="57" t="s">
        <v>110</v>
      </c>
      <c r="D10" s="57"/>
      <c r="E10" s="57"/>
      <c r="F10" s="13"/>
      <c r="G10" s="57" t="s">
        <v>111</v>
      </c>
      <c r="H10" s="57"/>
      <c r="I10" s="57"/>
      <c r="J10" s="13"/>
      <c r="K10" s="57" t="s">
        <v>112</v>
      </c>
      <c r="L10" s="57"/>
      <c r="M10" s="13"/>
      <c r="N10" s="57" t="s">
        <v>113</v>
      </c>
      <c r="O10" s="57"/>
      <c r="P10" s="13"/>
      <c r="Q10" s="57" t="s">
        <v>114</v>
      </c>
      <c r="R10" s="57"/>
      <c r="S10" s="57"/>
      <c r="T10" s="13"/>
      <c r="U10" s="57" t="s">
        <v>115</v>
      </c>
      <c r="V10" s="57"/>
      <c r="W10" s="13"/>
      <c r="X10" s="57" t="s">
        <v>116</v>
      </c>
      <c r="Y10" s="57"/>
      <c r="AO10" s="24"/>
    </row>
    <row r="11" spans="1:53" ht="28.95" customHeight="1" x14ac:dyDescent="0.15">
      <c r="B11" s="13"/>
      <c r="C11" s="57" t="s">
        <v>117</v>
      </c>
      <c r="D11" s="57"/>
      <c r="E11" s="57"/>
      <c r="F11" s="13"/>
      <c r="G11" s="57" t="s">
        <v>118</v>
      </c>
      <c r="H11" s="57"/>
      <c r="I11" s="57"/>
      <c r="J11" s="13"/>
      <c r="K11" s="57" t="s">
        <v>119</v>
      </c>
      <c r="L11" s="57"/>
      <c r="M11" s="57"/>
      <c r="N11" s="13"/>
      <c r="O11" s="57" t="s">
        <v>120</v>
      </c>
      <c r="P11" s="57"/>
      <c r="Q11" s="13"/>
      <c r="R11" s="57" t="s">
        <v>170</v>
      </c>
      <c r="S11" s="57"/>
      <c r="T11" s="57"/>
      <c r="U11" s="13"/>
      <c r="V11" s="57" t="s">
        <v>171</v>
      </c>
      <c r="W11" s="57"/>
      <c r="X11" s="57"/>
    </row>
    <row r="12" spans="1:53" ht="28.95" customHeight="1" x14ac:dyDescent="0.15">
      <c r="C12" s="57" t="s">
        <v>172</v>
      </c>
      <c r="D12" s="57"/>
      <c r="E12" s="40"/>
      <c r="F12" s="57" t="s">
        <v>173</v>
      </c>
      <c r="G12" s="57"/>
      <c r="H12" s="57"/>
      <c r="I12" s="40"/>
      <c r="J12" s="57" t="s">
        <v>174</v>
      </c>
      <c r="K12" s="57"/>
      <c r="L12" s="40"/>
      <c r="M12" s="57" t="s">
        <v>175</v>
      </c>
      <c r="N12" s="57"/>
      <c r="O12" s="40"/>
      <c r="P12" s="57" t="s">
        <v>176</v>
      </c>
      <c r="Q12" s="57"/>
      <c r="R12" s="57"/>
      <c r="S12" s="40"/>
      <c r="T12" s="57" t="s">
        <v>177</v>
      </c>
      <c r="U12" s="57"/>
      <c r="V12" s="40"/>
      <c r="W12" s="40"/>
      <c r="X12" s="40"/>
      <c r="Y12" s="40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 spans="1:53" ht="28.95" customHeight="1" x14ac:dyDescent="0.15">
      <c r="A13" s="45" t="s">
        <v>180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6"/>
    </row>
    <row r="14" spans="1:53" ht="28.95" customHeight="1" x14ac:dyDescent="0.15">
      <c r="A14" s="45" t="s">
        <v>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6"/>
    </row>
    <row r="15" spans="1:53" ht="28.95" customHeight="1" x14ac:dyDescent="0.15">
      <c r="A15" s="6"/>
      <c r="B15" s="45" t="s">
        <v>3</v>
      </c>
      <c r="C15" s="45"/>
      <c r="D15" s="45"/>
      <c r="E15" s="44"/>
      <c r="F15" s="44"/>
      <c r="G15" s="44"/>
      <c r="H15" s="44"/>
      <c r="I15" s="44"/>
      <c r="J15" s="44"/>
      <c r="K15" s="6" t="s">
        <v>4</v>
      </c>
      <c r="L15" s="9" t="s">
        <v>12</v>
      </c>
      <c r="M15" s="46">
        <v>0.33333333333333331</v>
      </c>
      <c r="N15" s="46"/>
      <c r="O15" s="46"/>
      <c r="P15" s="6" t="s">
        <v>14</v>
      </c>
      <c r="Q15" s="44" t="str">
        <f>IF(E15="","",ROUNDDOWN(E15*M15,-2))</f>
        <v/>
      </c>
      <c r="R15" s="44"/>
      <c r="S15" s="44"/>
      <c r="T15" s="44"/>
      <c r="U15" s="44"/>
      <c r="V15" s="44"/>
      <c r="W15" s="45" t="s">
        <v>5</v>
      </c>
      <c r="X15" s="45"/>
      <c r="Y15" s="45"/>
      <c r="Z15" s="6"/>
    </row>
    <row r="16" spans="1:53" ht="28.95" customHeight="1" x14ac:dyDescent="0.15">
      <c r="A16" s="6"/>
      <c r="B16" s="45" t="s">
        <v>6</v>
      </c>
      <c r="C16" s="45"/>
      <c r="D16" s="45"/>
      <c r="E16" s="47"/>
      <c r="F16" s="47"/>
      <c r="G16" s="47"/>
      <c r="H16" s="47"/>
      <c r="I16" s="47"/>
      <c r="J16" s="47"/>
      <c r="K16" s="6" t="s">
        <v>13</v>
      </c>
      <c r="L16" s="9" t="s">
        <v>12</v>
      </c>
      <c r="M16" s="56">
        <v>1500</v>
      </c>
      <c r="N16" s="56"/>
      <c r="O16" s="6" t="s">
        <v>4</v>
      </c>
      <c r="P16" s="6" t="s">
        <v>14</v>
      </c>
      <c r="Q16" s="44" t="str">
        <f>IF(E16="","",ROUNDDOWN(E16*M16,-2))</f>
        <v/>
      </c>
      <c r="R16" s="44"/>
      <c r="S16" s="44"/>
      <c r="T16" s="44"/>
      <c r="U16" s="44"/>
      <c r="V16" s="44"/>
      <c r="W16" s="45" t="s">
        <v>7</v>
      </c>
      <c r="X16" s="45"/>
      <c r="Y16" s="45"/>
      <c r="Z16" s="6"/>
    </row>
    <row r="17" spans="1:26" ht="28.95" customHeight="1" x14ac:dyDescent="0.15">
      <c r="A17" s="6"/>
      <c r="B17" s="45" t="s">
        <v>8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4" t="str">
        <f>IF(Q15="","",MIN(Q15,Q16))</f>
        <v/>
      </c>
      <c r="N17" s="44"/>
      <c r="O17" s="44"/>
      <c r="P17" s="44"/>
      <c r="Q17" s="44"/>
      <c r="R17" s="44"/>
      <c r="S17" s="44"/>
      <c r="T17" s="44"/>
      <c r="U17" s="44"/>
      <c r="V17" s="44"/>
      <c r="W17" s="45" t="s">
        <v>9</v>
      </c>
      <c r="X17" s="45"/>
      <c r="Y17" s="45"/>
      <c r="Z17" s="6"/>
    </row>
    <row r="18" spans="1:26" ht="28.95" customHeight="1" x14ac:dyDescent="0.15">
      <c r="A18" s="45" t="s">
        <v>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6"/>
      <c r="X18" s="6"/>
      <c r="Y18" s="6"/>
      <c r="Z18" s="6"/>
    </row>
    <row r="19" spans="1:26" ht="28.95" customHeight="1" x14ac:dyDescent="0.15">
      <c r="A19" s="6"/>
      <c r="B19" s="45" t="s">
        <v>3</v>
      </c>
      <c r="C19" s="45"/>
      <c r="D19" s="45"/>
      <c r="E19" s="44"/>
      <c r="F19" s="44"/>
      <c r="G19" s="44"/>
      <c r="H19" s="44"/>
      <c r="I19" s="44"/>
      <c r="J19" s="44"/>
      <c r="K19" s="6" t="s">
        <v>4</v>
      </c>
      <c r="L19" s="9" t="s">
        <v>12</v>
      </c>
      <c r="M19" s="46">
        <v>0.33333333333333331</v>
      </c>
      <c r="N19" s="46"/>
      <c r="O19" s="46"/>
      <c r="P19" s="6" t="s">
        <v>14</v>
      </c>
      <c r="Q19" s="44" t="str">
        <f>IF(E19="","",ROUNDDOWN(E19*M19,-2))</f>
        <v/>
      </c>
      <c r="R19" s="44"/>
      <c r="S19" s="44"/>
      <c r="T19" s="44"/>
      <c r="U19" s="44"/>
      <c r="V19" s="44"/>
      <c r="W19" s="45" t="s">
        <v>5</v>
      </c>
      <c r="X19" s="45"/>
      <c r="Y19" s="45"/>
      <c r="Z19" s="6"/>
    </row>
    <row r="20" spans="1:26" ht="28.95" customHeight="1" x14ac:dyDescent="0.15">
      <c r="A20" s="6"/>
      <c r="B20" s="45" t="s">
        <v>6</v>
      </c>
      <c r="C20" s="45"/>
      <c r="D20" s="45"/>
      <c r="E20" s="44"/>
      <c r="F20" s="44"/>
      <c r="G20" s="44"/>
      <c r="H20" s="44"/>
      <c r="I20" s="44"/>
      <c r="J20" s="44"/>
      <c r="K20" s="6" t="s">
        <v>13</v>
      </c>
      <c r="L20" s="9" t="s">
        <v>12</v>
      </c>
      <c r="M20" s="56">
        <v>800</v>
      </c>
      <c r="N20" s="56"/>
      <c r="O20" s="6" t="s">
        <v>4</v>
      </c>
      <c r="P20" s="6" t="s">
        <v>14</v>
      </c>
      <c r="Q20" s="44" t="str">
        <f>IF(E20="","",ROUNDDOWN(E20*M20,-2))</f>
        <v/>
      </c>
      <c r="R20" s="44"/>
      <c r="S20" s="44"/>
      <c r="T20" s="44"/>
      <c r="U20" s="44"/>
      <c r="V20" s="44"/>
      <c r="W20" s="45" t="s">
        <v>7</v>
      </c>
      <c r="X20" s="45"/>
      <c r="Y20" s="45"/>
      <c r="Z20" s="6"/>
    </row>
    <row r="21" spans="1:26" ht="28.95" customHeight="1" x14ac:dyDescent="0.15">
      <c r="A21" s="6"/>
      <c r="B21" s="45" t="s">
        <v>10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4" t="str">
        <f>IF(Q19="","",MIN(Q19,Q20))</f>
        <v/>
      </c>
      <c r="N21" s="44"/>
      <c r="O21" s="44"/>
      <c r="P21" s="44"/>
      <c r="Q21" s="44"/>
      <c r="R21" s="44"/>
      <c r="S21" s="44"/>
      <c r="T21" s="44"/>
      <c r="U21" s="44"/>
      <c r="V21" s="44"/>
      <c r="W21" s="45" t="s">
        <v>11</v>
      </c>
      <c r="X21" s="45"/>
      <c r="Y21" s="45"/>
      <c r="Z21" s="6"/>
    </row>
    <row r="22" spans="1:26" ht="28.9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8.95" customHeight="1" x14ac:dyDescent="0.2">
      <c r="A23" s="7"/>
      <c r="B23" s="58" t="s">
        <v>68</v>
      </c>
      <c r="C23" s="58"/>
      <c r="D23" s="58"/>
      <c r="E23" s="58"/>
      <c r="F23" s="58"/>
      <c r="G23" s="58"/>
      <c r="H23" s="58"/>
      <c r="I23" s="54" t="str">
        <f>IF(AND(M17="",M21=""),"",SUM(M17,M21))</f>
        <v/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20" t="s">
        <v>145</v>
      </c>
      <c r="X23" s="20"/>
      <c r="Y23" s="20"/>
      <c r="Z23" s="6"/>
    </row>
    <row r="24" spans="1:26" ht="28.9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8.9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8.9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8.9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8.9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8.9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8.9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9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8.9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8.9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8.9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8.9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8.9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8.9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8.9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8.9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8.9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8.9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8.9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8.9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8.9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8.9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8.9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8.9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8.9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8.9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8.9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8.9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8.95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8.95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8.95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8.95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8.95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8.9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8.95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8.95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8.9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</sheetData>
  <mergeCells count="65">
    <mergeCell ref="F12:H12"/>
    <mergeCell ref="C12:D12"/>
    <mergeCell ref="J12:K12"/>
    <mergeCell ref="M12:N12"/>
    <mergeCell ref="P12:R12"/>
    <mergeCell ref="T12:U12"/>
    <mergeCell ref="I23:V23"/>
    <mergeCell ref="B23:H23"/>
    <mergeCell ref="A6:Y6"/>
    <mergeCell ref="A9:Y9"/>
    <mergeCell ref="R7:T7"/>
    <mergeCell ref="O8:P8"/>
    <mergeCell ref="V7:W7"/>
    <mergeCell ref="C8:E8"/>
    <mergeCell ref="K8:M8"/>
    <mergeCell ref="N7:Q7"/>
    <mergeCell ref="I7:L7"/>
    <mergeCell ref="R8:S8"/>
    <mergeCell ref="C11:E11"/>
    <mergeCell ref="A13:Y13"/>
    <mergeCell ref="A14:Y14"/>
    <mergeCell ref="G11:I11"/>
    <mergeCell ref="A5:Y5"/>
    <mergeCell ref="B15:D15"/>
    <mergeCell ref="B16:D16"/>
    <mergeCell ref="B19:D19"/>
    <mergeCell ref="K11:M11"/>
    <mergeCell ref="C10:E10"/>
    <mergeCell ref="G10:I10"/>
    <mergeCell ref="K10:L10"/>
    <mergeCell ref="U10:V10"/>
    <mergeCell ref="V11:X11"/>
    <mergeCell ref="X10:Y10"/>
    <mergeCell ref="R11:T11"/>
    <mergeCell ref="O11:P11"/>
    <mergeCell ref="N10:O10"/>
    <mergeCell ref="Q10:S10"/>
    <mergeCell ref="B20:D20"/>
    <mergeCell ref="A18:V18"/>
    <mergeCell ref="M15:O15"/>
    <mergeCell ref="M19:O19"/>
    <mergeCell ref="Q20:V20"/>
    <mergeCell ref="Q19:V19"/>
    <mergeCell ref="Q16:V16"/>
    <mergeCell ref="M16:N16"/>
    <mergeCell ref="E20:J20"/>
    <mergeCell ref="E19:J19"/>
    <mergeCell ref="B17:L17"/>
    <mergeCell ref="M17:V17"/>
    <mergeCell ref="A1:Y1"/>
    <mergeCell ref="A3:Y3"/>
    <mergeCell ref="M21:V21"/>
    <mergeCell ref="B21:L21"/>
    <mergeCell ref="W15:Y15"/>
    <mergeCell ref="W16:Y16"/>
    <mergeCell ref="W17:Y17"/>
    <mergeCell ref="W19:Y19"/>
    <mergeCell ref="W20:Y20"/>
    <mergeCell ref="W21:Y21"/>
    <mergeCell ref="E16:J16"/>
    <mergeCell ref="E15:J15"/>
    <mergeCell ref="Q15:V15"/>
    <mergeCell ref="M20:N20"/>
    <mergeCell ref="C7:D7"/>
    <mergeCell ref="F7:G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2" r:id="rId4" name="Check Box 46">
              <controlPr defaultSize="0" autoFill="0" autoLine="0" autoPict="0">
                <anchor moveWithCells="1">
                  <from>
                    <xdr:col>1</xdr:col>
                    <xdr:colOff>99060</xdr:colOff>
                    <xdr:row>9</xdr:row>
                    <xdr:rowOff>198120</xdr:rowOff>
                  </from>
                  <to>
                    <xdr:col>2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" name="Check Box 61">
              <controlPr defaultSize="0" autoFill="0" autoLine="0" autoPict="0">
                <anchor moveWithCells="1">
                  <from>
                    <xdr:col>5</xdr:col>
                    <xdr:colOff>99060</xdr:colOff>
                    <xdr:row>9</xdr:row>
                    <xdr:rowOff>198120</xdr:rowOff>
                  </from>
                  <to>
                    <xdr:col>6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" name="Check Box 62">
              <controlPr defaultSize="0" autoFill="0" autoLine="0" autoPict="0">
                <anchor moveWithCells="1">
                  <from>
                    <xdr:col>9</xdr:col>
                    <xdr:colOff>99060</xdr:colOff>
                    <xdr:row>9</xdr:row>
                    <xdr:rowOff>198120</xdr:rowOff>
                  </from>
                  <to>
                    <xdr:col>10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7" name="Check Box 63">
              <controlPr defaultSize="0" autoFill="0" autoLine="0" autoPict="0">
                <anchor moveWithCells="1">
                  <from>
                    <xdr:col>12</xdr:col>
                    <xdr:colOff>99060</xdr:colOff>
                    <xdr:row>9</xdr:row>
                    <xdr:rowOff>198120</xdr:rowOff>
                  </from>
                  <to>
                    <xdr:col>13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8" name="Check Box 64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198120</xdr:rowOff>
                  </from>
                  <to>
                    <xdr:col>16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9" name="Check Box 65">
              <controlPr defaultSize="0" autoFill="0" autoLine="0" autoPict="0">
                <anchor moveWithCells="1">
                  <from>
                    <xdr:col>19</xdr:col>
                    <xdr:colOff>99060</xdr:colOff>
                    <xdr:row>9</xdr:row>
                    <xdr:rowOff>198120</xdr:rowOff>
                  </from>
                  <to>
                    <xdr:col>20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0" name="Check Box 66">
              <controlPr defaultSize="0" autoFill="0" autoLine="0" autoPict="0">
                <anchor moveWithCells="1">
                  <from>
                    <xdr:col>15</xdr:col>
                    <xdr:colOff>99060</xdr:colOff>
                    <xdr:row>9</xdr:row>
                    <xdr:rowOff>198120</xdr:rowOff>
                  </from>
                  <to>
                    <xdr:col>16</xdr:col>
                    <xdr:colOff>167640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1" name="Check Box 67">
              <controlPr defaultSize="0" autoFill="0" autoLine="0" autoPict="0">
                <anchor moveWithCells="1">
                  <from>
                    <xdr:col>1</xdr:col>
                    <xdr:colOff>99060</xdr:colOff>
                    <xdr:row>10</xdr:row>
                    <xdr:rowOff>198120</xdr:rowOff>
                  </from>
                  <to>
                    <xdr:col>2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2" name="Check Box 68">
              <controlPr defaultSize="0" autoFill="0" autoLine="0" autoPict="0">
                <anchor moveWithCells="1">
                  <from>
                    <xdr:col>5</xdr:col>
                    <xdr:colOff>99060</xdr:colOff>
                    <xdr:row>10</xdr:row>
                    <xdr:rowOff>198120</xdr:rowOff>
                  </from>
                  <to>
                    <xdr:col>6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3" name="Check Box 69">
              <controlPr defaultSize="0" autoFill="0" autoLine="0" autoPict="0">
                <anchor moveWithCells="1">
                  <from>
                    <xdr:col>9</xdr:col>
                    <xdr:colOff>99060</xdr:colOff>
                    <xdr:row>10</xdr:row>
                    <xdr:rowOff>198120</xdr:rowOff>
                  </from>
                  <to>
                    <xdr:col>10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4" name="Check Box 71">
              <controlPr defaultSize="0" autoFill="0" autoLine="0" autoPict="0">
                <anchor moveWithCells="1">
                  <from>
                    <xdr:col>16</xdr:col>
                    <xdr:colOff>99060</xdr:colOff>
                    <xdr:row>10</xdr:row>
                    <xdr:rowOff>198120</xdr:rowOff>
                  </from>
                  <to>
                    <xdr:col>17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5" name="Check Box 72">
              <controlPr defaultSize="0" autoFill="0" autoLine="0" autoPict="0">
                <anchor moveWithCells="1">
                  <from>
                    <xdr:col>13</xdr:col>
                    <xdr:colOff>99060</xdr:colOff>
                    <xdr:row>10</xdr:row>
                    <xdr:rowOff>198120</xdr:rowOff>
                  </from>
                  <to>
                    <xdr:col>14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6" name="Check Box 73">
              <controlPr defaultSize="0" autoFill="0" autoLine="0" autoPict="0">
                <anchor moveWithCells="1">
                  <from>
                    <xdr:col>4</xdr:col>
                    <xdr:colOff>91440</xdr:colOff>
                    <xdr:row>6</xdr:row>
                    <xdr:rowOff>190500</xdr:rowOff>
                  </from>
                  <to>
                    <xdr:col>5</xdr:col>
                    <xdr:colOff>160020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7" name="Check Box 74">
              <controlPr defaultSize="0" autoFill="0" autoLine="0" autoPict="0">
                <anchor moveWithCells="1">
                  <from>
                    <xdr:col>12</xdr:col>
                    <xdr:colOff>99060</xdr:colOff>
                    <xdr:row>6</xdr:row>
                    <xdr:rowOff>198120</xdr:rowOff>
                  </from>
                  <to>
                    <xdr:col>13</xdr:col>
                    <xdr:colOff>167640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8" name="Check Box 75">
              <controlPr defaultSize="0" autoFill="0" autoLine="0" autoPict="0">
                <anchor moveWithCells="1">
                  <from>
                    <xdr:col>7</xdr:col>
                    <xdr:colOff>99060</xdr:colOff>
                    <xdr:row>6</xdr:row>
                    <xdr:rowOff>190500</xdr:rowOff>
                  </from>
                  <to>
                    <xdr:col>8</xdr:col>
                    <xdr:colOff>167640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9" name="Check Box 76">
              <controlPr defaultSize="0" autoFill="0" autoLine="0" autoPict="0">
                <anchor moveWithCells="1">
                  <from>
                    <xdr:col>16</xdr:col>
                    <xdr:colOff>99060</xdr:colOff>
                    <xdr:row>7</xdr:row>
                    <xdr:rowOff>198120</xdr:rowOff>
                  </from>
                  <to>
                    <xdr:col>17</xdr:col>
                    <xdr:colOff>167640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0" name="Check Box 77">
              <controlPr defaultSize="0" autoFill="0" autoLine="0" autoPict="0">
                <anchor moveWithCells="1">
                  <from>
                    <xdr:col>16</xdr:col>
                    <xdr:colOff>99060</xdr:colOff>
                    <xdr:row>6</xdr:row>
                    <xdr:rowOff>198120</xdr:rowOff>
                  </from>
                  <to>
                    <xdr:col>17</xdr:col>
                    <xdr:colOff>167640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1" name="Check Box 78">
              <controlPr defaultSize="0" autoFill="0" autoLine="0" autoPict="0">
                <anchor moveWithCells="1">
                  <from>
                    <xdr:col>1</xdr:col>
                    <xdr:colOff>99060</xdr:colOff>
                    <xdr:row>6</xdr:row>
                    <xdr:rowOff>198120</xdr:rowOff>
                  </from>
                  <to>
                    <xdr:col>2</xdr:col>
                    <xdr:colOff>167640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2" name="Check Box 79">
              <controlPr defaultSize="0" autoFill="0" autoLine="0" autoPict="0">
                <anchor moveWithCells="1">
                  <from>
                    <xdr:col>20</xdr:col>
                    <xdr:colOff>99060</xdr:colOff>
                    <xdr:row>6</xdr:row>
                    <xdr:rowOff>198120</xdr:rowOff>
                  </from>
                  <to>
                    <xdr:col>21</xdr:col>
                    <xdr:colOff>167640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3" name="Check Box 80">
              <controlPr defaultSize="0" autoFill="0" autoLine="0" autoPict="0">
                <anchor moveWithCells="1">
                  <from>
                    <xdr:col>1</xdr:col>
                    <xdr:colOff>99060</xdr:colOff>
                    <xdr:row>7</xdr:row>
                    <xdr:rowOff>198120</xdr:rowOff>
                  </from>
                  <to>
                    <xdr:col>2</xdr:col>
                    <xdr:colOff>167640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4" name="Check Box 81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198120</xdr:rowOff>
                  </from>
                  <to>
                    <xdr:col>10</xdr:col>
                    <xdr:colOff>167640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5" name="Check Box 83">
              <controlPr defaultSize="0" autoFill="0" autoLine="0" autoPict="0">
                <anchor moveWithCells="1">
                  <from>
                    <xdr:col>5</xdr:col>
                    <xdr:colOff>91440</xdr:colOff>
                    <xdr:row>7</xdr:row>
                    <xdr:rowOff>190500</xdr:rowOff>
                  </from>
                  <to>
                    <xdr:col>6</xdr:col>
                    <xdr:colOff>160020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6" name="Check Box 84">
              <controlPr defaultSize="0" autoFill="0" autoLine="0" autoPict="0">
                <anchor moveWithCells="1">
                  <from>
                    <xdr:col>13</xdr:col>
                    <xdr:colOff>83820</xdr:colOff>
                    <xdr:row>7</xdr:row>
                    <xdr:rowOff>198120</xdr:rowOff>
                  </from>
                  <to>
                    <xdr:col>14</xdr:col>
                    <xdr:colOff>152400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7" name="Check Box 85">
              <controlPr defaultSize="0" autoFill="0" autoLine="0" autoPict="0">
                <anchor moveWithCells="1">
                  <from>
                    <xdr:col>22</xdr:col>
                    <xdr:colOff>83820</xdr:colOff>
                    <xdr:row>9</xdr:row>
                    <xdr:rowOff>198120</xdr:rowOff>
                  </from>
                  <to>
                    <xdr:col>23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8" name="Check Box 86">
              <controlPr defaultSize="0" autoFill="0" autoLine="0" autoPict="0">
                <anchor moveWithCells="1">
                  <from>
                    <xdr:col>20</xdr:col>
                    <xdr:colOff>99060</xdr:colOff>
                    <xdr:row>10</xdr:row>
                    <xdr:rowOff>198120</xdr:rowOff>
                  </from>
                  <to>
                    <xdr:col>21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29" name="Check Box 87">
              <controlPr defaultSize="0" autoFill="0" autoLine="0" autoPict="0">
                <anchor moveWithCells="1">
                  <from>
                    <xdr:col>1</xdr:col>
                    <xdr:colOff>99060</xdr:colOff>
                    <xdr:row>10</xdr:row>
                    <xdr:rowOff>198120</xdr:rowOff>
                  </from>
                  <to>
                    <xdr:col>2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0" name="Check Box 88">
              <controlPr defaultSize="0" autoFill="0" autoLine="0" autoPict="0">
                <anchor moveWithCells="1">
                  <from>
                    <xdr:col>1</xdr:col>
                    <xdr:colOff>99060</xdr:colOff>
                    <xdr:row>11</xdr:row>
                    <xdr:rowOff>198120</xdr:rowOff>
                  </from>
                  <to>
                    <xdr:col>2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" name="Check Box 89">
              <controlPr defaultSize="0" autoFill="0" autoLine="0" autoPict="0">
                <anchor moveWithCells="1">
                  <from>
                    <xdr:col>5</xdr:col>
                    <xdr:colOff>99060</xdr:colOff>
                    <xdr:row>10</xdr:row>
                    <xdr:rowOff>198120</xdr:rowOff>
                  </from>
                  <to>
                    <xdr:col>6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2" name="Check Box 92">
              <controlPr defaultSize="0" autoFill="0" autoLine="0" autoPict="0">
                <anchor moveWithCells="1">
                  <from>
                    <xdr:col>9</xdr:col>
                    <xdr:colOff>99060</xdr:colOff>
                    <xdr:row>10</xdr:row>
                    <xdr:rowOff>198120</xdr:rowOff>
                  </from>
                  <to>
                    <xdr:col>10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3" name="Check Box 95">
              <controlPr defaultSize="0" autoFill="0" autoLine="0" autoPict="0">
                <anchor moveWithCells="1">
                  <from>
                    <xdr:col>13</xdr:col>
                    <xdr:colOff>99060</xdr:colOff>
                    <xdr:row>10</xdr:row>
                    <xdr:rowOff>198120</xdr:rowOff>
                  </from>
                  <to>
                    <xdr:col>14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4" name="Check Box 101">
              <controlPr defaultSize="0" autoFill="0" autoLine="0" autoPict="0">
                <anchor moveWithCells="1">
                  <from>
                    <xdr:col>4</xdr:col>
                    <xdr:colOff>99060</xdr:colOff>
                    <xdr:row>11</xdr:row>
                    <xdr:rowOff>198120</xdr:rowOff>
                  </from>
                  <to>
                    <xdr:col>5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5" name="Check Box 104">
              <controlPr defaultSize="0" autoFill="0" autoLine="0" autoPict="0">
                <anchor moveWithCells="1">
                  <from>
                    <xdr:col>8</xdr:col>
                    <xdr:colOff>99060</xdr:colOff>
                    <xdr:row>11</xdr:row>
                    <xdr:rowOff>198120</xdr:rowOff>
                  </from>
                  <to>
                    <xdr:col>9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6" name="Check Box 109">
              <controlPr defaultSize="0" autoFill="0" autoLine="0" autoPict="0">
                <anchor moveWithCells="1">
                  <from>
                    <xdr:col>11</xdr:col>
                    <xdr:colOff>99060</xdr:colOff>
                    <xdr:row>11</xdr:row>
                    <xdr:rowOff>198120</xdr:rowOff>
                  </from>
                  <to>
                    <xdr:col>12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7" name="Check Box 112">
              <controlPr defaultSize="0" autoFill="0" autoLine="0" autoPict="0">
                <anchor moveWithCells="1">
                  <from>
                    <xdr:col>14</xdr:col>
                    <xdr:colOff>99060</xdr:colOff>
                    <xdr:row>11</xdr:row>
                    <xdr:rowOff>198120</xdr:rowOff>
                  </from>
                  <to>
                    <xdr:col>15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8" name="Check Box 113">
              <controlPr defaultSize="0" autoFill="0" autoLine="0" autoPict="0">
                <anchor moveWithCells="1">
                  <from>
                    <xdr:col>20</xdr:col>
                    <xdr:colOff>99060</xdr:colOff>
                    <xdr:row>10</xdr:row>
                    <xdr:rowOff>198120</xdr:rowOff>
                  </from>
                  <to>
                    <xdr:col>21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9" name="Check Box 114">
              <controlPr defaultSize="0" autoFill="0" autoLine="0" autoPict="0">
                <anchor moveWithCells="1">
                  <from>
                    <xdr:col>20</xdr:col>
                    <xdr:colOff>99060</xdr:colOff>
                    <xdr:row>10</xdr:row>
                    <xdr:rowOff>198120</xdr:rowOff>
                  </from>
                  <to>
                    <xdr:col>21</xdr:col>
                    <xdr:colOff>167640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40" name="Check Box 119">
              <controlPr defaultSize="0" autoFill="0" autoLine="0" autoPict="0">
                <anchor moveWithCells="1">
                  <from>
                    <xdr:col>18</xdr:col>
                    <xdr:colOff>99060</xdr:colOff>
                    <xdr:row>11</xdr:row>
                    <xdr:rowOff>198120</xdr:rowOff>
                  </from>
                  <to>
                    <xdr:col>19</xdr:col>
                    <xdr:colOff>167640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0"/>
  <sheetViews>
    <sheetView view="pageBreakPreview" zoomScaleNormal="100" zoomScaleSheetLayoutView="100" workbookViewId="0">
      <selection activeCell="Z1" sqref="Z1"/>
    </sheetView>
  </sheetViews>
  <sheetFormatPr defaultColWidth="3.09765625" defaultRowHeight="25.95" customHeight="1" x14ac:dyDescent="0.15"/>
  <cols>
    <col min="1" max="16384" width="3.09765625" style="1"/>
  </cols>
  <sheetData>
    <row r="1" spans="1:41" ht="25.95" customHeight="1" x14ac:dyDescent="0.15">
      <c r="A1" s="56" t="s">
        <v>181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5.9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41" ht="25.95" customHeight="1" x14ac:dyDescent="0.2">
      <c r="A3" s="59" t="s">
        <v>128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5.9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41" ht="25.95" customHeight="1" x14ac:dyDescent="0.1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41" ht="25.95" customHeight="1" x14ac:dyDescent="0.15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41" ht="25.95" customHeight="1" x14ac:dyDescent="0.15">
      <c r="A7" s="4"/>
      <c r="B7" s="4" t="s">
        <v>29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" t="s">
        <v>28</v>
      </c>
    </row>
    <row r="8" spans="1:41" ht="25.95" customHeight="1" x14ac:dyDescent="0.15">
      <c r="A8" s="56" t="s">
        <v>16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41" ht="25.95" customHeight="1" x14ac:dyDescent="0.15">
      <c r="A9" s="4"/>
      <c r="B9" s="4" t="s">
        <v>29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" t="s">
        <v>28</v>
      </c>
    </row>
    <row r="10" spans="1:41" ht="25.9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O10" s="22"/>
    </row>
    <row r="11" spans="1:41" ht="25.95" customHeight="1" x14ac:dyDescent="0.15">
      <c r="A11" s="56" t="s">
        <v>180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41" ht="25.95" customHeight="1" x14ac:dyDescent="0.15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41" ht="25.95" customHeight="1" x14ac:dyDescent="0.15">
      <c r="A13" s="4"/>
      <c r="B13" s="4"/>
      <c r="C13" s="56" t="s">
        <v>17</v>
      </c>
      <c r="D13" s="56"/>
      <c r="E13" s="56"/>
      <c r="F13" s="56"/>
      <c r="G13" s="56"/>
      <c r="H13" s="44"/>
      <c r="I13" s="44"/>
      <c r="J13" s="44"/>
      <c r="K13" s="56" t="s">
        <v>18</v>
      </c>
      <c r="L13" s="56"/>
      <c r="M13" s="8" t="s">
        <v>19</v>
      </c>
      <c r="N13" s="56" t="s">
        <v>20</v>
      </c>
      <c r="O13" s="56"/>
      <c r="P13" s="56"/>
      <c r="Q13" s="56"/>
      <c r="R13" s="56"/>
      <c r="S13" s="44"/>
      <c r="T13" s="44"/>
      <c r="U13" s="44"/>
      <c r="V13" s="56" t="s">
        <v>69</v>
      </c>
      <c r="W13" s="56"/>
      <c r="X13" s="56"/>
      <c r="Y13" s="56"/>
    </row>
    <row r="14" spans="1:41" ht="25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8" t="s">
        <v>14</v>
      </c>
      <c r="N14" s="56" t="s">
        <v>21</v>
      </c>
      <c r="O14" s="56"/>
      <c r="P14" s="56"/>
      <c r="Q14" s="56"/>
      <c r="R14" s="56"/>
      <c r="S14" s="44" t="str">
        <f>IF(H13="","",H13-S13)</f>
        <v/>
      </c>
      <c r="T14" s="44"/>
      <c r="U14" s="44"/>
      <c r="V14" s="56" t="s">
        <v>22</v>
      </c>
      <c r="W14" s="56"/>
      <c r="X14" s="56"/>
      <c r="Y14" s="56"/>
    </row>
    <row r="15" spans="1:41" ht="25.95" customHeight="1" x14ac:dyDescent="0.15">
      <c r="A15" s="4"/>
      <c r="B15" s="4"/>
      <c r="C15" s="56" t="s">
        <v>23</v>
      </c>
      <c r="D15" s="56"/>
      <c r="E15" s="56"/>
      <c r="F15" s="56"/>
      <c r="G15" s="56"/>
      <c r="H15" s="44" t="str">
        <f>S14</f>
        <v/>
      </c>
      <c r="I15" s="44"/>
      <c r="J15" s="44"/>
      <c r="K15" s="56" t="s">
        <v>18</v>
      </c>
      <c r="L15" s="56"/>
      <c r="M15" s="8" t="s">
        <v>12</v>
      </c>
      <c r="N15" s="4">
        <v>80</v>
      </c>
      <c r="O15" s="4" t="s">
        <v>4</v>
      </c>
      <c r="P15" s="8" t="s">
        <v>14</v>
      </c>
      <c r="Q15" s="44" t="str">
        <f>IF(H15="","",H15*N15)</f>
        <v/>
      </c>
      <c r="R15" s="44"/>
      <c r="S15" s="44"/>
      <c r="T15" s="44"/>
      <c r="U15" s="44"/>
      <c r="V15" s="56" t="s">
        <v>79</v>
      </c>
      <c r="W15" s="56"/>
      <c r="X15" s="56"/>
      <c r="Y15" s="56"/>
    </row>
    <row r="16" spans="1:41" ht="25.95" customHeight="1" x14ac:dyDescent="0.15">
      <c r="A16" s="4"/>
      <c r="B16" s="4"/>
      <c r="C16" s="56" t="s">
        <v>24</v>
      </c>
      <c r="D16" s="56"/>
      <c r="E16" s="56"/>
      <c r="F16" s="56"/>
      <c r="G16" s="44"/>
      <c r="H16" s="44"/>
      <c r="I16" s="44"/>
      <c r="J16" s="44"/>
      <c r="K16" s="44"/>
      <c r="L16" s="4" t="s">
        <v>4</v>
      </c>
      <c r="M16" s="8" t="s">
        <v>12</v>
      </c>
      <c r="N16" s="61">
        <v>0.33333333333333331</v>
      </c>
      <c r="O16" s="61"/>
      <c r="P16" s="8" t="s">
        <v>14</v>
      </c>
      <c r="Q16" s="52" t="str">
        <f>IF(G16="","",ROUNDDOWN(G16*N16,-2))</f>
        <v/>
      </c>
      <c r="R16" s="52"/>
      <c r="S16" s="52"/>
      <c r="T16" s="52"/>
      <c r="U16" s="52"/>
      <c r="V16" s="56" t="s">
        <v>80</v>
      </c>
      <c r="W16" s="56"/>
      <c r="X16" s="56"/>
      <c r="Y16" s="56"/>
    </row>
    <row r="17" spans="1:25" ht="25.95" customHeight="1" x14ac:dyDescent="0.15">
      <c r="A17" s="4"/>
      <c r="B17" s="4"/>
      <c r="C17" s="62" t="s">
        <v>26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5.95" customHeight="1" x14ac:dyDescent="0.15">
      <c r="A18" s="4"/>
      <c r="B18" s="4"/>
      <c r="C18" s="56" t="s">
        <v>27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44" t="str">
        <f>IF(Q15="","",MIN(Q15,Q16))</f>
        <v/>
      </c>
      <c r="O18" s="44"/>
      <c r="P18" s="44"/>
      <c r="Q18" s="44"/>
      <c r="R18" s="44"/>
      <c r="S18" s="44"/>
      <c r="T18" s="44"/>
      <c r="U18" s="44"/>
      <c r="V18" s="56" t="s">
        <v>81</v>
      </c>
      <c r="W18" s="56"/>
      <c r="X18" s="56"/>
      <c r="Y18" s="56"/>
    </row>
    <row r="19" spans="1:25" ht="25.95" customHeight="1" x14ac:dyDescent="0.15">
      <c r="A19" s="56" t="s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4"/>
      <c r="X19" s="4"/>
      <c r="Y19" s="4"/>
    </row>
    <row r="20" spans="1:25" ht="25.95" customHeight="1" x14ac:dyDescent="0.15">
      <c r="A20" s="4"/>
      <c r="B20" s="4"/>
      <c r="C20" s="56" t="s">
        <v>17</v>
      </c>
      <c r="D20" s="56"/>
      <c r="E20" s="56"/>
      <c r="F20" s="56"/>
      <c r="G20" s="56"/>
      <c r="H20" s="44"/>
      <c r="I20" s="44"/>
      <c r="J20" s="44"/>
      <c r="K20" s="56" t="s">
        <v>18</v>
      </c>
      <c r="L20" s="56"/>
      <c r="M20" s="8" t="s">
        <v>19</v>
      </c>
      <c r="N20" s="56" t="s">
        <v>20</v>
      </c>
      <c r="O20" s="56"/>
      <c r="P20" s="56"/>
      <c r="Q20" s="56"/>
      <c r="R20" s="56"/>
      <c r="S20" s="44"/>
      <c r="T20" s="44"/>
      <c r="U20" s="44"/>
      <c r="V20" s="56" t="s">
        <v>69</v>
      </c>
      <c r="W20" s="56"/>
      <c r="X20" s="56"/>
      <c r="Y20" s="56"/>
    </row>
    <row r="21" spans="1:25" ht="25.9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8" t="s">
        <v>14</v>
      </c>
      <c r="N21" s="56" t="s">
        <v>21</v>
      </c>
      <c r="O21" s="56"/>
      <c r="P21" s="56"/>
      <c r="Q21" s="56"/>
      <c r="R21" s="56"/>
      <c r="S21" s="44" t="str">
        <f>IF(H20="","",H20-S20)</f>
        <v/>
      </c>
      <c r="T21" s="44"/>
      <c r="U21" s="44"/>
      <c r="V21" s="56" t="s">
        <v>30</v>
      </c>
      <c r="W21" s="56"/>
      <c r="X21" s="56"/>
      <c r="Y21" s="56"/>
    </row>
    <row r="22" spans="1:25" ht="25.95" customHeight="1" x14ac:dyDescent="0.15">
      <c r="A22" s="4"/>
      <c r="B22" s="4"/>
      <c r="C22" s="56" t="s">
        <v>34</v>
      </c>
      <c r="D22" s="56"/>
      <c r="E22" s="56"/>
      <c r="F22" s="56"/>
      <c r="G22" s="56"/>
      <c r="H22" s="44"/>
      <c r="I22" s="44"/>
      <c r="J22" s="44"/>
      <c r="K22" s="56" t="s">
        <v>18</v>
      </c>
      <c r="L22" s="56"/>
      <c r="M22" s="8" t="s">
        <v>12</v>
      </c>
      <c r="N22" s="4">
        <v>80</v>
      </c>
      <c r="O22" s="4" t="s">
        <v>4</v>
      </c>
      <c r="P22" s="8" t="s">
        <v>14</v>
      </c>
      <c r="Q22" s="44" t="str">
        <f>IF(H22="","",H22*N22)</f>
        <v/>
      </c>
      <c r="R22" s="44"/>
      <c r="S22" s="44"/>
      <c r="T22" s="44"/>
      <c r="U22" s="44"/>
      <c r="V22" s="56" t="s">
        <v>76</v>
      </c>
      <c r="W22" s="56"/>
      <c r="X22" s="56"/>
      <c r="Y22" s="56"/>
    </row>
    <row r="23" spans="1:25" ht="25.95" customHeight="1" x14ac:dyDescent="0.15">
      <c r="A23" s="4"/>
      <c r="B23" s="4"/>
      <c r="C23" s="56" t="s">
        <v>24</v>
      </c>
      <c r="D23" s="56"/>
      <c r="E23" s="56"/>
      <c r="F23" s="56"/>
      <c r="G23" s="44"/>
      <c r="H23" s="44"/>
      <c r="I23" s="44"/>
      <c r="J23" s="44"/>
      <c r="K23" s="44"/>
      <c r="L23" s="4" t="s">
        <v>4</v>
      </c>
      <c r="M23" s="8" t="s">
        <v>12</v>
      </c>
      <c r="N23" s="61">
        <v>0.33333333333333298</v>
      </c>
      <c r="O23" s="61"/>
      <c r="P23" s="8" t="s">
        <v>14</v>
      </c>
      <c r="Q23" s="52" t="str">
        <f>IF(G23="","",ROUNDDOWN(G23*N23,-2))</f>
        <v/>
      </c>
      <c r="R23" s="52"/>
      <c r="S23" s="52"/>
      <c r="T23" s="52"/>
      <c r="U23" s="52"/>
      <c r="V23" s="56" t="s">
        <v>77</v>
      </c>
      <c r="W23" s="56"/>
      <c r="X23" s="56"/>
      <c r="Y23" s="56"/>
    </row>
    <row r="24" spans="1:25" ht="25.95" customHeight="1" x14ac:dyDescent="0.15">
      <c r="A24" s="4"/>
      <c r="B24" s="4"/>
      <c r="C24" s="62" t="s">
        <v>35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5.95" customHeight="1" x14ac:dyDescent="0.15">
      <c r="A25" s="4"/>
      <c r="B25" s="4"/>
      <c r="C25" s="56" t="s">
        <v>33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4" t="str">
        <f>IF(Q22="","",MIN(Q22,Q23))</f>
        <v/>
      </c>
      <c r="O25" s="44"/>
      <c r="P25" s="44"/>
      <c r="Q25" s="44"/>
      <c r="R25" s="44"/>
      <c r="S25" s="44"/>
      <c r="T25" s="44"/>
      <c r="U25" s="44"/>
      <c r="V25" s="56" t="s">
        <v>78</v>
      </c>
      <c r="W25" s="56"/>
      <c r="X25" s="56"/>
      <c r="Y25" s="56"/>
    </row>
    <row r="26" spans="1:25" ht="25.9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5.95" customHeight="1" x14ac:dyDescent="0.2">
      <c r="A27" s="4"/>
      <c r="B27" s="60" t="s">
        <v>68</v>
      </c>
      <c r="C27" s="60"/>
      <c r="D27" s="60"/>
      <c r="E27" s="60"/>
      <c r="F27" s="60"/>
      <c r="G27" s="60"/>
      <c r="H27" s="60"/>
      <c r="I27" s="54" t="str">
        <f>IF(AND(N18="",N25=""),"",SUM(N18,N25))</f>
        <v/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21" t="s">
        <v>145</v>
      </c>
      <c r="W27" s="21"/>
    </row>
    <row r="28" spans="1:25" ht="25.95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25" ht="25.9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5.9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5.9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5.9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5.9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5.9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5.9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5.9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5.9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5.9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5.9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5.9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5.9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5.9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5.9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5.9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5.9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5.9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5.9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5.9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5.9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5.9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5.9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5.9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5.9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5.9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5.9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5.9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5.9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5.9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5.9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5.9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</sheetData>
  <mergeCells count="58">
    <mergeCell ref="I27:U27"/>
    <mergeCell ref="B27:H27"/>
    <mergeCell ref="N23:O23"/>
    <mergeCell ref="Q22:U22"/>
    <mergeCell ref="N16:O16"/>
    <mergeCell ref="C22:G22"/>
    <mergeCell ref="C18:M18"/>
    <mergeCell ref="A19:V19"/>
    <mergeCell ref="C17:M17"/>
    <mergeCell ref="C25:M25"/>
    <mergeCell ref="N25:U25"/>
    <mergeCell ref="N18:U18"/>
    <mergeCell ref="C24:M24"/>
    <mergeCell ref="K20:L20"/>
    <mergeCell ref="N20:R20"/>
    <mergeCell ref="N21:R21"/>
    <mergeCell ref="N14:R14"/>
    <mergeCell ref="K15:L15"/>
    <mergeCell ref="K13:L13"/>
    <mergeCell ref="S13:U13"/>
    <mergeCell ref="S14:U14"/>
    <mergeCell ref="A11:Y11"/>
    <mergeCell ref="A12:Y12"/>
    <mergeCell ref="C7:X7"/>
    <mergeCell ref="C9:X9"/>
    <mergeCell ref="C23:F23"/>
    <mergeCell ref="V13:Y13"/>
    <mergeCell ref="V14:Y14"/>
    <mergeCell ref="V15:Y15"/>
    <mergeCell ref="V16:Y16"/>
    <mergeCell ref="V18:Y18"/>
    <mergeCell ref="S20:U20"/>
    <mergeCell ref="S21:U21"/>
    <mergeCell ref="V20:Y20"/>
    <mergeCell ref="V22:Y22"/>
    <mergeCell ref="Q15:U15"/>
    <mergeCell ref="Q16:U16"/>
    <mergeCell ref="A1:Y1"/>
    <mergeCell ref="A3:Y3"/>
    <mergeCell ref="A5:Y5"/>
    <mergeCell ref="A6:Y6"/>
    <mergeCell ref="A8:Y8"/>
    <mergeCell ref="V25:Y25"/>
    <mergeCell ref="H13:J13"/>
    <mergeCell ref="H15:J15"/>
    <mergeCell ref="H20:J20"/>
    <mergeCell ref="H22:J22"/>
    <mergeCell ref="G23:K23"/>
    <mergeCell ref="G16:K16"/>
    <mergeCell ref="C13:G13"/>
    <mergeCell ref="C15:G15"/>
    <mergeCell ref="C20:G20"/>
    <mergeCell ref="V23:Y23"/>
    <mergeCell ref="V21:Y21"/>
    <mergeCell ref="C16:F16"/>
    <mergeCell ref="K22:L22"/>
    <mergeCell ref="Q23:U23"/>
    <mergeCell ref="N13:R1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0"/>
  <sheetViews>
    <sheetView view="pageBreakPreview" topLeftCell="D1" zoomScaleNormal="100" zoomScaleSheetLayoutView="100" workbookViewId="0">
      <selection activeCell="Z1" sqref="Z1"/>
    </sheetView>
  </sheetViews>
  <sheetFormatPr defaultColWidth="3.09765625" defaultRowHeight="27" customHeight="1" x14ac:dyDescent="0.15"/>
  <cols>
    <col min="1" max="16384" width="3.09765625" style="1"/>
  </cols>
  <sheetData>
    <row r="1" spans="1:41" ht="27" customHeight="1" x14ac:dyDescent="0.15">
      <c r="A1" s="56" t="s">
        <v>182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7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41" ht="27" customHeight="1" x14ac:dyDescent="0.2">
      <c r="A3" s="59" t="s">
        <v>129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7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41" ht="27" customHeight="1" x14ac:dyDescent="0.15">
      <c r="A5" s="63" t="s">
        <v>87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41" ht="27" customHeight="1" x14ac:dyDescent="0.15">
      <c r="A6" s="64" t="s">
        <v>63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  <c r="M6" s="64" t="s">
        <v>60</v>
      </c>
      <c r="N6" s="65"/>
      <c r="O6" s="65"/>
      <c r="P6" s="65"/>
      <c r="Q6" s="66"/>
      <c r="R6" s="70" t="s">
        <v>65</v>
      </c>
      <c r="S6" s="71"/>
      <c r="T6" s="71"/>
      <c r="U6" s="72"/>
      <c r="V6" s="64" t="s">
        <v>85</v>
      </c>
      <c r="W6" s="65"/>
      <c r="X6" s="65"/>
      <c r="Y6" s="66"/>
    </row>
    <row r="7" spans="1:41" ht="27" customHeight="1" x14ac:dyDescent="0.15">
      <c r="A7" s="74" t="s">
        <v>61</v>
      </c>
      <c r="B7" s="75"/>
      <c r="C7" s="68"/>
      <c r="D7" s="68"/>
      <c r="E7" s="68"/>
      <c r="F7" s="68"/>
      <c r="G7" s="68"/>
      <c r="H7" s="68"/>
      <c r="I7" s="68"/>
      <c r="J7" s="68"/>
      <c r="K7" s="68"/>
      <c r="L7" s="69"/>
      <c r="M7" s="67"/>
      <c r="N7" s="68"/>
      <c r="O7" s="68"/>
      <c r="P7" s="68"/>
      <c r="Q7" s="69"/>
      <c r="R7" s="70"/>
      <c r="S7" s="71"/>
      <c r="T7" s="71"/>
      <c r="U7" s="72"/>
      <c r="V7" s="67"/>
      <c r="W7" s="68"/>
      <c r="X7" s="68"/>
      <c r="Y7" s="69"/>
    </row>
    <row r="8" spans="1:41" ht="27" customHeight="1" x14ac:dyDescent="0.15">
      <c r="A8" s="74" t="s">
        <v>61</v>
      </c>
      <c r="B8" s="75"/>
      <c r="C8" s="68"/>
      <c r="D8" s="68"/>
      <c r="E8" s="68"/>
      <c r="F8" s="68"/>
      <c r="G8" s="68"/>
      <c r="H8" s="68"/>
      <c r="I8" s="68"/>
      <c r="J8" s="68"/>
      <c r="K8" s="68"/>
      <c r="L8" s="69"/>
      <c r="M8" s="67"/>
      <c r="N8" s="68"/>
      <c r="O8" s="68"/>
      <c r="P8" s="68"/>
      <c r="Q8" s="69"/>
      <c r="R8" s="70"/>
      <c r="S8" s="71"/>
      <c r="T8" s="71"/>
      <c r="U8" s="72"/>
      <c r="V8" s="67"/>
      <c r="W8" s="68"/>
      <c r="X8" s="68"/>
      <c r="Y8" s="69"/>
    </row>
    <row r="9" spans="1:41" ht="27" customHeight="1" x14ac:dyDescent="0.15">
      <c r="A9" s="74" t="s">
        <v>61</v>
      </c>
      <c r="B9" s="75"/>
      <c r="C9" s="68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9"/>
      <c r="R9" s="70"/>
      <c r="S9" s="71"/>
      <c r="T9" s="71"/>
      <c r="U9" s="72"/>
      <c r="V9" s="67"/>
      <c r="W9" s="68"/>
      <c r="X9" s="68"/>
      <c r="Y9" s="69"/>
    </row>
    <row r="10" spans="1:41" ht="27" customHeight="1" x14ac:dyDescent="0.15">
      <c r="A10" s="74" t="s">
        <v>61</v>
      </c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9"/>
      <c r="M10" s="67"/>
      <c r="N10" s="68"/>
      <c r="O10" s="68"/>
      <c r="P10" s="68"/>
      <c r="Q10" s="69"/>
      <c r="R10" s="70"/>
      <c r="S10" s="71"/>
      <c r="T10" s="71"/>
      <c r="U10" s="72"/>
      <c r="V10" s="67"/>
      <c r="W10" s="68"/>
      <c r="X10" s="68"/>
      <c r="Y10" s="69"/>
      <c r="AO10" s="22"/>
    </row>
    <row r="11" spans="1:41" ht="27" customHeight="1" x14ac:dyDescent="0.15">
      <c r="A11" s="74" t="s">
        <v>61</v>
      </c>
      <c r="B11" s="75"/>
      <c r="C11" s="68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9"/>
      <c r="R11" s="64"/>
      <c r="S11" s="65"/>
      <c r="T11" s="65"/>
      <c r="U11" s="66"/>
      <c r="V11" s="67"/>
      <c r="W11" s="68"/>
      <c r="X11" s="68"/>
      <c r="Y11" s="69"/>
    </row>
    <row r="12" spans="1:41" ht="27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41" ht="27" customHeight="1" x14ac:dyDescent="0.15">
      <c r="A13" s="56" t="s">
        <v>74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41" ht="27" customHeight="1" x14ac:dyDescent="0.5">
      <c r="A14" s="4"/>
      <c r="B14" s="56" t="s">
        <v>66</v>
      </c>
      <c r="C14" s="56"/>
      <c r="D14" s="56"/>
      <c r="E14" s="56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73"/>
      <c r="W14" s="73"/>
      <c r="X14" s="73"/>
      <c r="Y14" s="4"/>
    </row>
    <row r="15" spans="1:41" ht="27" customHeight="1" x14ac:dyDescent="0.5">
      <c r="A15" s="4"/>
      <c r="B15" s="56" t="s">
        <v>67</v>
      </c>
      <c r="C15" s="56"/>
      <c r="D15" s="56"/>
      <c r="E15" s="56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77"/>
      <c r="W15" s="77"/>
      <c r="X15" s="77"/>
      <c r="Y15" s="4"/>
    </row>
    <row r="16" spans="1:41" ht="27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6" ht="27" customHeight="1" x14ac:dyDescent="0.15">
      <c r="A17" s="56" t="s">
        <v>75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6" ht="27" customHeight="1" x14ac:dyDescent="0.15">
      <c r="A18" s="4"/>
      <c r="B18" s="4"/>
      <c r="C18" s="4"/>
      <c r="D18" s="56" t="s">
        <v>101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4"/>
      <c r="Z18" s="2"/>
    </row>
    <row r="19" spans="1:26" ht="27" customHeight="1" x14ac:dyDescent="0.15">
      <c r="A19" s="4"/>
      <c r="B19" s="4"/>
      <c r="C19" s="4"/>
      <c r="D19" s="56" t="s">
        <v>102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4"/>
    </row>
    <row r="20" spans="1:26" ht="27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6" ht="27" customHeight="1" x14ac:dyDescent="0.15">
      <c r="A21" s="56" t="s">
        <v>64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6" ht="27" customHeight="1" x14ac:dyDescent="0.15">
      <c r="A22" s="4"/>
      <c r="B22" s="4"/>
      <c r="C22" s="56" t="s">
        <v>56</v>
      </c>
      <c r="D22" s="56"/>
      <c r="E22" s="44"/>
      <c r="F22" s="44"/>
      <c r="G22" s="4" t="s">
        <v>57</v>
      </c>
      <c r="H22" s="44"/>
      <c r="I22" s="44"/>
      <c r="J22" s="4" t="s">
        <v>58</v>
      </c>
      <c r="K22" s="44"/>
      <c r="L22" s="44"/>
      <c r="M22" s="4" t="s">
        <v>59</v>
      </c>
      <c r="O22" s="4"/>
      <c r="V22" s="4"/>
      <c r="W22" s="4"/>
      <c r="X22" s="4"/>
      <c r="Y22" s="4"/>
    </row>
    <row r="23" spans="1:26" ht="27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6" ht="27" customHeight="1" x14ac:dyDescent="0.15">
      <c r="A24" s="56" t="s">
        <v>178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6" ht="27" customHeight="1" x14ac:dyDescent="0.2">
      <c r="A25" s="4"/>
      <c r="B25" s="4"/>
      <c r="C25" s="78" t="s">
        <v>148</v>
      </c>
      <c r="D25" s="78"/>
      <c r="E25" s="78"/>
      <c r="F25" s="78"/>
      <c r="G25" s="44"/>
      <c r="H25" s="44"/>
      <c r="I25" s="44"/>
      <c r="J25" s="44"/>
      <c r="K25" s="18" t="s">
        <v>62</v>
      </c>
      <c r="L25" s="5" t="s">
        <v>12</v>
      </c>
      <c r="M25" s="61">
        <v>0.5</v>
      </c>
      <c r="N25" s="61"/>
      <c r="O25" s="18" t="s">
        <v>14</v>
      </c>
      <c r="P25" s="56" t="s">
        <v>51</v>
      </c>
      <c r="Q25" s="56"/>
      <c r="R25" s="56"/>
      <c r="S25" s="54" t="str">
        <f>IF(G25="","",IF(50000&lt;ROUNDDOWN(G25*M25,-2),50000,ROUNDDOWN(G25*M25,-2)))</f>
        <v/>
      </c>
      <c r="T25" s="54"/>
      <c r="U25" s="54"/>
      <c r="V25" s="54"/>
      <c r="W25" s="54"/>
      <c r="X25" s="54"/>
      <c r="Y25" s="4" t="s">
        <v>4</v>
      </c>
    </row>
    <row r="26" spans="1:26" ht="27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6" t="s">
        <v>146</v>
      </c>
      <c r="R26" s="76"/>
      <c r="S26" s="76"/>
      <c r="T26" s="76"/>
      <c r="U26" s="76"/>
      <c r="V26" s="76"/>
      <c r="W26" s="76"/>
      <c r="X26" s="76"/>
      <c r="Y26" s="76"/>
    </row>
    <row r="27" spans="1:26" ht="27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6" ht="27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6" ht="27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6" ht="27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6" ht="27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6" ht="27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7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7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7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7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7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7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7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7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7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7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7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7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7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7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7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7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7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7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7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7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7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7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7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7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7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7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7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</sheetData>
  <mergeCells count="52">
    <mergeCell ref="Q26:Y26"/>
    <mergeCell ref="D19:X19"/>
    <mergeCell ref="B14:E14"/>
    <mergeCell ref="B15:E15"/>
    <mergeCell ref="D18:X18"/>
    <mergeCell ref="F15:X15"/>
    <mergeCell ref="E22:F22"/>
    <mergeCell ref="H22:I22"/>
    <mergeCell ref="K22:L22"/>
    <mergeCell ref="P25:R25"/>
    <mergeCell ref="A17:Y17"/>
    <mergeCell ref="C25:F25"/>
    <mergeCell ref="G25:J25"/>
    <mergeCell ref="M7:Q7"/>
    <mergeCell ref="M8:Q8"/>
    <mergeCell ref="M9:Q9"/>
    <mergeCell ref="M10:Q10"/>
    <mergeCell ref="R7:U7"/>
    <mergeCell ref="R8:U8"/>
    <mergeCell ref="R9:U9"/>
    <mergeCell ref="R10:U10"/>
    <mergeCell ref="C7:L7"/>
    <mergeCell ref="C8:L8"/>
    <mergeCell ref="C9:L9"/>
    <mergeCell ref="C10:L10"/>
    <mergeCell ref="C11:L11"/>
    <mergeCell ref="V6:Y6"/>
    <mergeCell ref="V7:Y7"/>
    <mergeCell ref="V8:Y8"/>
    <mergeCell ref="V9:Y9"/>
    <mergeCell ref="V10:Y10"/>
    <mergeCell ref="A9:B9"/>
    <mergeCell ref="A10:B10"/>
    <mergeCell ref="A11:B11"/>
    <mergeCell ref="A13:Y13"/>
    <mergeCell ref="R11:U11"/>
    <mergeCell ref="A1:Y1"/>
    <mergeCell ref="C22:D22"/>
    <mergeCell ref="S25:X25"/>
    <mergeCell ref="M25:N25"/>
    <mergeCell ref="A3:Y3"/>
    <mergeCell ref="A5:Y5"/>
    <mergeCell ref="A21:Y21"/>
    <mergeCell ref="A24:Y24"/>
    <mergeCell ref="M6:Q6"/>
    <mergeCell ref="V11:Y11"/>
    <mergeCell ref="R6:U6"/>
    <mergeCell ref="A6:L6"/>
    <mergeCell ref="M11:Q11"/>
    <mergeCell ref="F14:X14"/>
    <mergeCell ref="A7:B7"/>
    <mergeCell ref="A8:B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17</xdr:row>
                    <xdr:rowOff>182880</xdr:rowOff>
                  </from>
                  <to>
                    <xdr:col>3</xdr:col>
                    <xdr:colOff>83820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18</xdr:row>
                    <xdr:rowOff>182880</xdr:rowOff>
                  </from>
                  <to>
                    <xdr:col>3</xdr:col>
                    <xdr:colOff>83820</xdr:colOff>
                    <xdr:row>19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60"/>
  <sheetViews>
    <sheetView view="pageBreakPreview" zoomScaleNormal="100" zoomScaleSheetLayoutView="100" workbookViewId="0">
      <selection activeCell="AG18" sqref="AG18"/>
    </sheetView>
  </sheetViews>
  <sheetFormatPr defaultColWidth="3.09765625" defaultRowHeight="28.95" customHeight="1" x14ac:dyDescent="0.15"/>
  <cols>
    <col min="1" max="1" width="3.09765625" style="1"/>
    <col min="2" max="21" width="3.09765625" style="1" customWidth="1"/>
    <col min="22" max="16384" width="3.09765625" style="1"/>
  </cols>
  <sheetData>
    <row r="1" spans="1:41" ht="28.95" customHeight="1" x14ac:dyDescent="0.15">
      <c r="A1" s="56" t="s">
        <v>183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8.9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41" ht="28.95" customHeight="1" x14ac:dyDescent="0.2">
      <c r="A3" s="59" t="s">
        <v>150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8.9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41" ht="28.95" customHeight="1" x14ac:dyDescent="0.15">
      <c r="A5" s="63" t="s">
        <v>152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41" s="3" customFormat="1" ht="28.95" customHeight="1" x14ac:dyDescent="0.45">
      <c r="A6" s="81" t="s">
        <v>63</v>
      </c>
      <c r="B6" s="81"/>
      <c r="C6" s="81"/>
      <c r="D6" s="81"/>
      <c r="E6" s="81"/>
      <c r="F6" s="81"/>
      <c r="G6" s="81"/>
      <c r="H6" s="81"/>
      <c r="I6" s="81"/>
      <c r="J6" s="81" t="s">
        <v>60</v>
      </c>
      <c r="K6" s="81"/>
      <c r="L6" s="81"/>
      <c r="M6" s="81"/>
      <c r="N6" s="81" t="s">
        <v>86</v>
      </c>
      <c r="O6" s="81"/>
      <c r="P6" s="81"/>
      <c r="Q6" s="81" t="s">
        <v>83</v>
      </c>
      <c r="R6" s="81"/>
      <c r="S6" s="81"/>
      <c r="T6" s="81" t="s">
        <v>84</v>
      </c>
      <c r="U6" s="81"/>
      <c r="V6" s="81"/>
      <c r="W6" s="81" t="s">
        <v>82</v>
      </c>
      <c r="X6" s="81"/>
      <c r="Y6" s="81"/>
    </row>
    <row r="7" spans="1:41" s="3" customFormat="1" ht="28.95" customHeight="1" x14ac:dyDescent="0.45">
      <c r="A7" s="74" t="s">
        <v>61</v>
      </c>
      <c r="B7" s="75"/>
      <c r="C7" s="68"/>
      <c r="D7" s="68"/>
      <c r="E7" s="68"/>
      <c r="F7" s="68"/>
      <c r="G7" s="68"/>
      <c r="H7" s="68"/>
      <c r="I7" s="69"/>
      <c r="J7" s="80"/>
      <c r="K7" s="80"/>
      <c r="L7" s="80"/>
      <c r="M7" s="80"/>
      <c r="N7" s="67"/>
      <c r="O7" s="68"/>
      <c r="P7" s="69"/>
      <c r="Q7" s="67"/>
      <c r="R7" s="68"/>
      <c r="S7" s="69"/>
      <c r="T7" s="67"/>
      <c r="U7" s="68"/>
      <c r="V7" s="69"/>
      <c r="W7" s="67" t="str">
        <f t="shared" ref="W7:W9" si="0">IF(OR(Q7="",T7=""),"",ROUNDDOWN(Q7*T7,0))</f>
        <v/>
      </c>
      <c r="X7" s="68"/>
      <c r="Y7" s="69"/>
    </row>
    <row r="8" spans="1:41" s="3" customFormat="1" ht="28.95" customHeight="1" x14ac:dyDescent="0.45">
      <c r="A8" s="74" t="s">
        <v>61</v>
      </c>
      <c r="B8" s="75"/>
      <c r="C8" s="68"/>
      <c r="D8" s="68"/>
      <c r="E8" s="68"/>
      <c r="F8" s="68"/>
      <c r="G8" s="68"/>
      <c r="H8" s="68"/>
      <c r="I8" s="69"/>
      <c r="J8" s="80"/>
      <c r="K8" s="80"/>
      <c r="L8" s="80"/>
      <c r="M8" s="80"/>
      <c r="N8" s="67"/>
      <c r="O8" s="68"/>
      <c r="P8" s="69"/>
      <c r="Q8" s="67"/>
      <c r="R8" s="68"/>
      <c r="S8" s="69"/>
      <c r="T8" s="67"/>
      <c r="U8" s="68"/>
      <c r="V8" s="69"/>
      <c r="W8" s="67" t="str">
        <f t="shared" si="0"/>
        <v/>
      </c>
      <c r="X8" s="68"/>
      <c r="Y8" s="69"/>
    </row>
    <row r="9" spans="1:41" s="3" customFormat="1" ht="28.95" customHeight="1" x14ac:dyDescent="0.45">
      <c r="A9" s="74" t="s">
        <v>61</v>
      </c>
      <c r="B9" s="75"/>
      <c r="C9" s="68"/>
      <c r="D9" s="68"/>
      <c r="E9" s="68"/>
      <c r="F9" s="68"/>
      <c r="G9" s="68"/>
      <c r="H9" s="68"/>
      <c r="I9" s="69"/>
      <c r="J9" s="80"/>
      <c r="K9" s="80"/>
      <c r="L9" s="80"/>
      <c r="M9" s="80"/>
      <c r="N9" s="67"/>
      <c r="O9" s="68"/>
      <c r="P9" s="69"/>
      <c r="Q9" s="67"/>
      <c r="R9" s="68"/>
      <c r="S9" s="69"/>
      <c r="T9" s="67"/>
      <c r="U9" s="68"/>
      <c r="V9" s="69"/>
      <c r="W9" s="67" t="str">
        <f t="shared" si="0"/>
        <v/>
      </c>
      <c r="X9" s="68"/>
      <c r="Y9" s="69"/>
    </row>
    <row r="10" spans="1:41" ht="28.9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O10" s="22"/>
    </row>
    <row r="11" spans="1:41" ht="28.95" customHeight="1" x14ac:dyDescent="0.45">
      <c r="A11" s="56" t="s">
        <v>71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79"/>
      <c r="W11" s="79"/>
      <c r="X11" s="79"/>
      <c r="Y11" s="79"/>
    </row>
    <row r="12" spans="1:41" ht="28.95" customHeight="1" x14ac:dyDescent="0.5">
      <c r="A12" s="4"/>
      <c r="B12" s="56" t="s">
        <v>66</v>
      </c>
      <c r="C12" s="56"/>
      <c r="D12" s="56"/>
      <c r="E12" s="56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73"/>
      <c r="W12" s="73"/>
      <c r="X12" s="73"/>
      <c r="Y12" s="4"/>
    </row>
    <row r="13" spans="1:41" ht="28.95" customHeight="1" x14ac:dyDescent="0.5">
      <c r="A13" s="4"/>
      <c r="B13" s="56" t="s">
        <v>67</v>
      </c>
      <c r="C13" s="56"/>
      <c r="D13" s="56"/>
      <c r="E13" s="56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77"/>
      <c r="W13" s="77"/>
      <c r="X13" s="77"/>
      <c r="Y13" s="4"/>
    </row>
    <row r="14" spans="1:41" ht="28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41" ht="28.95" customHeight="1" x14ac:dyDescent="0.45">
      <c r="A15" s="56" t="s">
        <v>88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79"/>
      <c r="W15" s="79"/>
      <c r="X15" s="79"/>
      <c r="Y15" s="79"/>
    </row>
    <row r="16" spans="1:41" ht="28.95" customHeight="1" x14ac:dyDescent="0.15">
      <c r="A16" s="4"/>
      <c r="B16" s="4"/>
      <c r="C16" s="4"/>
      <c r="D16" s="56" t="s">
        <v>101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4"/>
    </row>
    <row r="17" spans="1:25" ht="28.95" customHeight="1" x14ac:dyDescent="0.15">
      <c r="A17" s="4"/>
      <c r="B17" s="4"/>
      <c r="C17" s="12"/>
      <c r="D17" s="56" t="s">
        <v>102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4"/>
    </row>
    <row r="18" spans="1:25" ht="28.9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8.95" customHeight="1" x14ac:dyDescent="0.15">
      <c r="A19" s="56" t="s">
        <v>64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4"/>
      <c r="W19" s="4"/>
      <c r="X19" s="4"/>
      <c r="Y19" s="4"/>
    </row>
    <row r="20" spans="1:25" ht="28.95" customHeight="1" x14ac:dyDescent="0.15">
      <c r="A20" s="4"/>
      <c r="B20" s="4"/>
      <c r="C20" s="56" t="s">
        <v>56</v>
      </c>
      <c r="D20" s="56"/>
      <c r="E20" s="44"/>
      <c r="F20" s="44"/>
      <c r="G20" s="4" t="s">
        <v>57</v>
      </c>
      <c r="H20" s="44"/>
      <c r="I20" s="44"/>
      <c r="J20" s="4" t="s">
        <v>58</v>
      </c>
      <c r="K20" s="44"/>
      <c r="L20" s="44"/>
      <c r="M20" s="4" t="s">
        <v>59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8.9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8.95" customHeight="1" x14ac:dyDescent="0.15">
      <c r="A22" s="56" t="s">
        <v>178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8.95" customHeight="1" x14ac:dyDescent="0.2">
      <c r="A23" s="18"/>
      <c r="B23" s="18"/>
      <c r="C23" s="78" t="s">
        <v>148</v>
      </c>
      <c r="D23" s="78"/>
      <c r="E23" s="78"/>
      <c r="F23" s="78"/>
      <c r="G23" s="44"/>
      <c r="H23" s="44"/>
      <c r="I23" s="44"/>
      <c r="J23" s="44"/>
      <c r="K23" s="18" t="s">
        <v>62</v>
      </c>
      <c r="L23" s="5" t="s">
        <v>12</v>
      </c>
      <c r="M23" s="61">
        <v>0.5</v>
      </c>
      <c r="N23" s="61"/>
      <c r="O23" s="18" t="s">
        <v>14</v>
      </c>
      <c r="P23" s="56" t="s">
        <v>51</v>
      </c>
      <c r="Q23" s="56"/>
      <c r="R23" s="56"/>
      <c r="S23" s="54" t="str">
        <f>IF(G23="","",IF(100000&lt;ROUNDDOWN(G23*M23,-2),100000,ROUNDDOWN(G23*M23,-2)))</f>
        <v/>
      </c>
      <c r="T23" s="54"/>
      <c r="U23" s="54"/>
      <c r="V23" s="54"/>
      <c r="W23" s="54"/>
      <c r="X23" s="54"/>
      <c r="Y23" s="18" t="s">
        <v>4</v>
      </c>
    </row>
    <row r="24" spans="1:25" ht="28.9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6" t="s">
        <v>147</v>
      </c>
      <c r="R24" s="76"/>
      <c r="S24" s="76"/>
      <c r="T24" s="76"/>
      <c r="U24" s="76"/>
      <c r="V24" s="76"/>
      <c r="W24" s="76"/>
      <c r="X24" s="76"/>
      <c r="Y24" s="76"/>
    </row>
    <row r="25" spans="1:25" ht="28.95" customHeight="1" x14ac:dyDescent="0.45">
      <c r="A25" s="56" t="s">
        <v>184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79"/>
      <c r="W25" s="79"/>
      <c r="X25" s="79"/>
      <c r="Y25" s="79"/>
    </row>
    <row r="26" spans="1:25" ht="28.9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8.95" customHeight="1" x14ac:dyDescent="0.2">
      <c r="A27" s="59" t="s">
        <v>153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5" ht="28.9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8.95" customHeight="1" x14ac:dyDescent="0.45">
      <c r="A29" s="63" t="s">
        <v>154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82"/>
      <c r="W29" s="82"/>
      <c r="X29" s="82"/>
      <c r="Y29" s="82"/>
    </row>
    <row r="30" spans="1:25" ht="28.95" customHeight="1" x14ac:dyDescent="0.15">
      <c r="A30" s="81" t="s">
        <v>63</v>
      </c>
      <c r="B30" s="81"/>
      <c r="C30" s="81"/>
      <c r="D30" s="81"/>
      <c r="E30" s="81"/>
      <c r="F30" s="81"/>
      <c r="G30" s="81"/>
      <c r="H30" s="81"/>
      <c r="I30" s="81"/>
      <c r="J30" s="81" t="s">
        <v>60</v>
      </c>
      <c r="K30" s="81"/>
      <c r="L30" s="81"/>
      <c r="M30" s="81"/>
      <c r="N30" s="81" t="s">
        <v>85</v>
      </c>
      <c r="O30" s="81"/>
      <c r="P30" s="81"/>
      <c r="Q30" s="81" t="s">
        <v>83</v>
      </c>
      <c r="R30" s="81"/>
      <c r="S30" s="81"/>
      <c r="T30" s="81" t="s">
        <v>84</v>
      </c>
      <c r="U30" s="81"/>
      <c r="V30" s="81"/>
      <c r="W30" s="81" t="s">
        <v>82</v>
      </c>
      <c r="X30" s="81"/>
      <c r="Y30" s="81"/>
    </row>
    <row r="31" spans="1:25" ht="28.95" customHeight="1" x14ac:dyDescent="0.15">
      <c r="A31" s="74" t="s">
        <v>61</v>
      </c>
      <c r="B31" s="75"/>
      <c r="C31" s="68"/>
      <c r="D31" s="68"/>
      <c r="E31" s="68"/>
      <c r="F31" s="68"/>
      <c r="G31" s="68"/>
      <c r="H31" s="68"/>
      <c r="I31" s="69"/>
      <c r="J31" s="80"/>
      <c r="K31" s="80"/>
      <c r="L31" s="80"/>
      <c r="M31" s="80"/>
      <c r="N31" s="67"/>
      <c r="O31" s="68"/>
      <c r="P31" s="69"/>
      <c r="Q31" s="67"/>
      <c r="R31" s="68"/>
      <c r="S31" s="69"/>
      <c r="T31" s="67"/>
      <c r="U31" s="68"/>
      <c r="V31" s="69"/>
      <c r="W31" s="67" t="str">
        <f t="shared" ref="W31" si="1">IF(OR(Q31="",T31=""),"",ROUNDDOWN(Q31*T31,0))</f>
        <v/>
      </c>
      <c r="X31" s="68"/>
      <c r="Y31" s="69"/>
    </row>
    <row r="32" spans="1:25" ht="28.95" customHeight="1" x14ac:dyDescent="0.15">
      <c r="A32" s="74" t="s">
        <v>61</v>
      </c>
      <c r="B32" s="75"/>
      <c r="C32" s="68"/>
      <c r="D32" s="68"/>
      <c r="E32" s="68"/>
      <c r="F32" s="68"/>
      <c r="G32" s="68"/>
      <c r="H32" s="68"/>
      <c r="I32" s="69"/>
      <c r="J32" s="80"/>
      <c r="K32" s="80"/>
      <c r="L32" s="80"/>
      <c r="M32" s="80"/>
      <c r="N32" s="67"/>
      <c r="O32" s="68"/>
      <c r="P32" s="69"/>
      <c r="Q32" s="67"/>
      <c r="R32" s="68"/>
      <c r="S32" s="69"/>
      <c r="T32" s="67"/>
      <c r="U32" s="68"/>
      <c r="V32" s="69"/>
      <c r="W32" s="67" t="str">
        <f t="shared" ref="W32:W33" si="2">IF(OR(Q32="",T32=""),"",ROUNDDOWN(Q32*T32,0))</f>
        <v/>
      </c>
      <c r="X32" s="68"/>
      <c r="Y32" s="69"/>
    </row>
    <row r="33" spans="1:25" ht="28.95" customHeight="1" x14ac:dyDescent="0.15">
      <c r="A33" s="74" t="s">
        <v>61</v>
      </c>
      <c r="B33" s="75"/>
      <c r="C33" s="68"/>
      <c r="D33" s="68"/>
      <c r="E33" s="68"/>
      <c r="F33" s="68"/>
      <c r="G33" s="68"/>
      <c r="H33" s="68"/>
      <c r="I33" s="69"/>
      <c r="J33" s="80"/>
      <c r="K33" s="80"/>
      <c r="L33" s="80"/>
      <c r="M33" s="80"/>
      <c r="N33" s="67"/>
      <c r="O33" s="68"/>
      <c r="P33" s="69"/>
      <c r="Q33" s="67"/>
      <c r="R33" s="68"/>
      <c r="S33" s="69"/>
      <c r="T33" s="67"/>
      <c r="U33" s="68"/>
      <c r="V33" s="69"/>
      <c r="W33" s="67" t="str">
        <f t="shared" si="2"/>
        <v/>
      </c>
      <c r="X33" s="68"/>
      <c r="Y33" s="69"/>
    </row>
    <row r="34" spans="1:25" ht="28.9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8.95" customHeight="1" x14ac:dyDescent="0.15">
      <c r="A35" s="56" t="s">
        <v>71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8.95" customHeight="1" x14ac:dyDescent="0.5">
      <c r="A36" s="4"/>
      <c r="B36" s="56" t="s">
        <v>66</v>
      </c>
      <c r="C36" s="56"/>
      <c r="D36" s="56"/>
      <c r="E36" s="56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73"/>
      <c r="W36" s="73"/>
      <c r="X36" s="73"/>
      <c r="Y36" s="4"/>
    </row>
    <row r="37" spans="1:25" ht="28.95" customHeight="1" x14ac:dyDescent="0.5">
      <c r="A37" s="4"/>
      <c r="B37" s="56" t="s">
        <v>67</v>
      </c>
      <c r="C37" s="56"/>
      <c r="D37" s="56"/>
      <c r="E37" s="56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77"/>
      <c r="W37" s="77"/>
      <c r="X37" s="77"/>
      <c r="Y37" s="4"/>
    </row>
    <row r="38" spans="1:25" ht="28.9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8.95" customHeight="1" x14ac:dyDescent="0.45">
      <c r="A39" s="56" t="s">
        <v>88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79"/>
      <c r="W39" s="79"/>
      <c r="X39" s="79"/>
      <c r="Y39" s="79"/>
    </row>
    <row r="40" spans="1:25" ht="28.95" customHeight="1" x14ac:dyDescent="0.15">
      <c r="A40" s="4"/>
      <c r="B40" s="4"/>
      <c r="C40" s="12"/>
      <c r="D40" s="56" t="s">
        <v>101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4"/>
    </row>
    <row r="41" spans="1:25" ht="28.95" customHeight="1" x14ac:dyDescent="0.15">
      <c r="A41" s="4"/>
      <c r="B41" s="4"/>
      <c r="C41" s="12"/>
      <c r="D41" s="56" t="s">
        <v>102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4"/>
    </row>
    <row r="42" spans="1:25" ht="28.9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8.95" customHeight="1" x14ac:dyDescent="0.15">
      <c r="A43" s="56" t="s">
        <v>64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4"/>
      <c r="W43" s="4"/>
      <c r="X43" s="4"/>
      <c r="Y43" s="4"/>
    </row>
    <row r="44" spans="1:25" ht="28.95" customHeight="1" x14ac:dyDescent="0.15">
      <c r="A44" s="4"/>
      <c r="B44" s="4"/>
      <c r="C44" s="56" t="s">
        <v>56</v>
      </c>
      <c r="D44" s="56"/>
      <c r="E44" s="44"/>
      <c r="F44" s="44"/>
      <c r="G44" s="4" t="s">
        <v>57</v>
      </c>
      <c r="H44" s="44"/>
      <c r="I44" s="44"/>
      <c r="J44" s="4" t="s">
        <v>58</v>
      </c>
      <c r="K44" s="44"/>
      <c r="L44" s="44"/>
      <c r="M44" s="4" t="s">
        <v>59</v>
      </c>
      <c r="O44" s="4"/>
      <c r="P44" s="4"/>
      <c r="X44" s="4"/>
      <c r="Y44" s="4"/>
    </row>
    <row r="45" spans="1:25" ht="28.9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8.95" customHeight="1" x14ac:dyDescent="0.15">
      <c r="A46" s="56" t="s">
        <v>144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28.95" customHeight="1" x14ac:dyDescent="0.2">
      <c r="A47" s="4"/>
      <c r="B47" s="4"/>
      <c r="C47" s="78" t="s">
        <v>148</v>
      </c>
      <c r="D47" s="78"/>
      <c r="E47" s="78"/>
      <c r="F47" s="78"/>
      <c r="G47" s="44"/>
      <c r="H47" s="44"/>
      <c r="I47" s="44"/>
      <c r="J47" s="44"/>
      <c r="K47" s="18" t="s">
        <v>62</v>
      </c>
      <c r="L47" s="5" t="s">
        <v>12</v>
      </c>
      <c r="M47" s="61">
        <v>0.5</v>
      </c>
      <c r="N47" s="61"/>
      <c r="O47" s="18" t="s">
        <v>14</v>
      </c>
      <c r="P47" s="56" t="s">
        <v>51</v>
      </c>
      <c r="Q47" s="56"/>
      <c r="R47" s="56"/>
      <c r="S47" s="54" t="str">
        <f>IF(G47="","",IF(100000&lt;ROUNDDOWN(G47*M47,-AK432),100000,ROUNDDOWN(G47*M47,-2)))</f>
        <v/>
      </c>
      <c r="T47" s="54"/>
      <c r="U47" s="54"/>
      <c r="V47" s="54"/>
      <c r="W47" s="54"/>
      <c r="X47" s="54"/>
      <c r="Y47" s="4" t="s">
        <v>4</v>
      </c>
    </row>
    <row r="48" spans="1:25" ht="28.9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6" t="s">
        <v>147</v>
      </c>
      <c r="R48" s="76"/>
      <c r="S48" s="76"/>
      <c r="T48" s="76"/>
      <c r="U48" s="76"/>
      <c r="V48" s="76"/>
      <c r="W48" s="76"/>
      <c r="X48" s="76"/>
      <c r="Y48" s="76"/>
    </row>
    <row r="49" spans="1:25" ht="28.9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8.9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8.9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8.9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8.9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8.9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8.9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8.9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8.9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8.9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8.9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8.9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</sheetData>
  <mergeCells count="100">
    <mergeCell ref="A32:B32"/>
    <mergeCell ref="F36:X36"/>
    <mergeCell ref="F37:X37"/>
    <mergeCell ref="E44:F44"/>
    <mergeCell ref="E20:F20"/>
    <mergeCell ref="H20:I20"/>
    <mergeCell ref="K20:L20"/>
    <mergeCell ref="D41:X41"/>
    <mergeCell ref="Q24:Y24"/>
    <mergeCell ref="J32:M32"/>
    <mergeCell ref="P23:R23"/>
    <mergeCell ref="W31:Y31"/>
    <mergeCell ref="C20:D20"/>
    <mergeCell ref="M23:N23"/>
    <mergeCell ref="Q31:S31"/>
    <mergeCell ref="T31:V31"/>
    <mergeCell ref="A46:Y46"/>
    <mergeCell ref="M47:N47"/>
    <mergeCell ref="P47:R47"/>
    <mergeCell ref="S47:X47"/>
    <mergeCell ref="C47:F47"/>
    <mergeCell ref="G47:J47"/>
    <mergeCell ref="Q48:Y48"/>
    <mergeCell ref="A7:B7"/>
    <mergeCell ref="A43:U43"/>
    <mergeCell ref="C44:D44"/>
    <mergeCell ref="H44:I44"/>
    <mergeCell ref="K44:L44"/>
    <mergeCell ref="D40:X40"/>
    <mergeCell ref="B36:E36"/>
    <mergeCell ref="B37:E37"/>
    <mergeCell ref="B12:E12"/>
    <mergeCell ref="B13:E13"/>
    <mergeCell ref="J30:M30"/>
    <mergeCell ref="A30:I30"/>
    <mergeCell ref="C31:I31"/>
    <mergeCell ref="C32:I32"/>
    <mergeCell ref="J31:M31"/>
    <mergeCell ref="J6:M6"/>
    <mergeCell ref="C7:I7"/>
    <mergeCell ref="J7:M7"/>
    <mergeCell ref="C8:I8"/>
    <mergeCell ref="J8:M8"/>
    <mergeCell ref="D17:X17"/>
    <mergeCell ref="A19:U19"/>
    <mergeCell ref="W30:Y30"/>
    <mergeCell ref="S23:X23"/>
    <mergeCell ref="N30:P30"/>
    <mergeCell ref="Q30:S30"/>
    <mergeCell ref="T30:V30"/>
    <mergeCell ref="C23:F23"/>
    <mergeCell ref="G23:J23"/>
    <mergeCell ref="A3:Y3"/>
    <mergeCell ref="A27:Y27"/>
    <mergeCell ref="A25:Y25"/>
    <mergeCell ref="A29:Y29"/>
    <mergeCell ref="T6:V6"/>
    <mergeCell ref="W6:Y6"/>
    <mergeCell ref="N9:P9"/>
    <mergeCell ref="Q9:S9"/>
    <mergeCell ref="W9:Y9"/>
    <mergeCell ref="W8:Y8"/>
    <mergeCell ref="A15:Y15"/>
    <mergeCell ref="T9:V9"/>
    <mergeCell ref="A22:Y22"/>
    <mergeCell ref="C9:I9"/>
    <mergeCell ref="F12:X12"/>
    <mergeCell ref="F13:X13"/>
    <mergeCell ref="A1:Y1"/>
    <mergeCell ref="A5:Y5"/>
    <mergeCell ref="A11:Y11"/>
    <mergeCell ref="W7:Y7"/>
    <mergeCell ref="N7:P7"/>
    <mergeCell ref="Q7:S7"/>
    <mergeCell ref="T7:V7"/>
    <mergeCell ref="N8:P8"/>
    <mergeCell ref="Q8:S8"/>
    <mergeCell ref="T8:V8"/>
    <mergeCell ref="A8:B8"/>
    <mergeCell ref="N6:P6"/>
    <mergeCell ref="Q6:S6"/>
    <mergeCell ref="A6:I6"/>
    <mergeCell ref="J9:M9"/>
    <mergeCell ref="A9:B9"/>
    <mergeCell ref="A39:Y39"/>
    <mergeCell ref="W33:Y33"/>
    <mergeCell ref="D16:X16"/>
    <mergeCell ref="A35:Y35"/>
    <mergeCell ref="A33:B33"/>
    <mergeCell ref="N33:P33"/>
    <mergeCell ref="Q33:S33"/>
    <mergeCell ref="T33:V33"/>
    <mergeCell ref="C33:I33"/>
    <mergeCell ref="J33:M33"/>
    <mergeCell ref="N32:P32"/>
    <mergeCell ref="Q32:S32"/>
    <mergeCell ref="T32:V32"/>
    <mergeCell ref="W32:Y32"/>
    <mergeCell ref="A31:B31"/>
    <mergeCell ref="N31:P3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91440</xdr:colOff>
                    <xdr:row>15</xdr:row>
                    <xdr:rowOff>198120</xdr:rowOff>
                  </from>
                  <to>
                    <xdr:col>3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2</xdr:col>
                    <xdr:colOff>91440</xdr:colOff>
                    <xdr:row>16</xdr:row>
                    <xdr:rowOff>198120</xdr:rowOff>
                  </from>
                  <to>
                    <xdr:col>3</xdr:col>
                    <xdr:colOff>152400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2</xdr:col>
                    <xdr:colOff>91440</xdr:colOff>
                    <xdr:row>39</xdr:row>
                    <xdr:rowOff>198120</xdr:rowOff>
                  </from>
                  <to>
                    <xdr:col>3</xdr:col>
                    <xdr:colOff>152400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2</xdr:col>
                    <xdr:colOff>91440</xdr:colOff>
                    <xdr:row>40</xdr:row>
                    <xdr:rowOff>198120</xdr:rowOff>
                  </from>
                  <to>
                    <xdr:col>3</xdr:col>
                    <xdr:colOff>152400</xdr:colOff>
                    <xdr:row>41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5"/>
  <sheetViews>
    <sheetView view="pageBreakPreview" zoomScaleNormal="100" zoomScaleSheetLayoutView="100" workbookViewId="0">
      <selection activeCell="AJ9" sqref="AJ9"/>
    </sheetView>
  </sheetViews>
  <sheetFormatPr defaultColWidth="3.09765625" defaultRowHeight="23.55" customHeight="1" x14ac:dyDescent="0.15"/>
  <cols>
    <col min="1" max="16384" width="3.09765625" style="1"/>
  </cols>
  <sheetData>
    <row r="1" spans="1:41" ht="23.55" customHeight="1" x14ac:dyDescent="0.15">
      <c r="A1" s="56" t="s">
        <v>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3.5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41" ht="23.55" customHeight="1" x14ac:dyDescent="0.2">
      <c r="A3" s="59" t="s">
        <v>130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3.5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41" ht="23.55" customHeight="1" x14ac:dyDescent="0.15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41" ht="23.55" customHeight="1" x14ac:dyDescent="0.15">
      <c r="A6" s="64" t="s">
        <v>63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4" t="s">
        <v>60</v>
      </c>
      <c r="N6" s="65"/>
      <c r="O6" s="65"/>
      <c r="P6" s="65"/>
      <c r="Q6" s="66"/>
      <c r="R6" s="70" t="s">
        <v>65</v>
      </c>
      <c r="S6" s="71"/>
      <c r="T6" s="71"/>
      <c r="U6" s="72"/>
      <c r="V6" s="64" t="s">
        <v>85</v>
      </c>
      <c r="W6" s="65"/>
      <c r="X6" s="65"/>
      <c r="Y6" s="66"/>
    </row>
    <row r="7" spans="1:41" ht="23.55" customHeight="1" x14ac:dyDescent="0.15">
      <c r="A7" s="74" t="s">
        <v>61</v>
      </c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7"/>
      <c r="N7" s="68"/>
      <c r="O7" s="68"/>
      <c r="P7" s="68"/>
      <c r="Q7" s="69"/>
      <c r="R7" s="70"/>
      <c r="S7" s="71"/>
      <c r="T7" s="71"/>
      <c r="U7" s="72"/>
      <c r="V7" s="67"/>
      <c r="W7" s="68"/>
      <c r="X7" s="68"/>
      <c r="Y7" s="69"/>
    </row>
    <row r="8" spans="1:41" ht="23.55" customHeight="1" x14ac:dyDescent="0.15">
      <c r="A8" s="74" t="s">
        <v>61</v>
      </c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7"/>
      <c r="N8" s="68"/>
      <c r="O8" s="68"/>
      <c r="P8" s="68"/>
      <c r="Q8" s="69"/>
      <c r="R8" s="70"/>
      <c r="S8" s="71"/>
      <c r="T8" s="71"/>
      <c r="U8" s="72"/>
      <c r="V8" s="67"/>
      <c r="W8" s="68"/>
      <c r="X8" s="68"/>
      <c r="Y8" s="69"/>
    </row>
    <row r="9" spans="1:41" ht="23.55" customHeight="1" x14ac:dyDescent="0.15">
      <c r="A9" s="74" t="s">
        <v>61</v>
      </c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7"/>
      <c r="N9" s="68"/>
      <c r="O9" s="68"/>
      <c r="P9" s="68"/>
      <c r="Q9" s="69"/>
      <c r="R9" s="64"/>
      <c r="S9" s="65"/>
      <c r="T9" s="65"/>
      <c r="U9" s="66"/>
      <c r="V9" s="67"/>
      <c r="W9" s="68"/>
      <c r="X9" s="68"/>
      <c r="Y9" s="69"/>
    </row>
    <row r="10" spans="1:41" ht="23.5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O10" s="22"/>
    </row>
    <row r="11" spans="1:41" ht="23.55" customHeight="1" x14ac:dyDescent="0.15">
      <c r="A11" s="63" t="s">
        <v>90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1" ht="23.55" customHeight="1" x14ac:dyDescent="0.15">
      <c r="A12" s="81" t="s">
        <v>95</v>
      </c>
      <c r="B12" s="81"/>
      <c r="C12" s="81"/>
      <c r="D12" s="81"/>
      <c r="E12" s="81"/>
      <c r="F12" s="81"/>
      <c r="G12" s="81"/>
      <c r="H12" s="81"/>
      <c r="I12" s="81"/>
      <c r="J12" s="81" t="s">
        <v>93</v>
      </c>
      <c r="K12" s="81"/>
      <c r="L12" s="81"/>
      <c r="M12" s="81"/>
      <c r="N12" s="81" t="s">
        <v>91</v>
      </c>
      <c r="O12" s="81"/>
      <c r="P12" s="81"/>
      <c r="Q12" s="81"/>
      <c r="R12" s="81" t="s">
        <v>94</v>
      </c>
      <c r="S12" s="81"/>
      <c r="T12" s="81"/>
      <c r="U12" s="81"/>
      <c r="V12" s="81" t="s">
        <v>92</v>
      </c>
      <c r="W12" s="81"/>
      <c r="X12" s="81"/>
      <c r="Y12" s="81"/>
    </row>
    <row r="13" spans="1:41" ht="23.55" customHeight="1" x14ac:dyDescent="0.15">
      <c r="A13" s="83"/>
      <c r="B13" s="83"/>
      <c r="C13" s="83"/>
      <c r="D13" s="83"/>
      <c r="E13" s="83"/>
      <c r="F13" s="83"/>
      <c r="G13" s="83"/>
      <c r="H13" s="83"/>
      <c r="I13" s="83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41" ht="23.55" customHeight="1" x14ac:dyDescent="0.15">
      <c r="A14" s="83"/>
      <c r="B14" s="83"/>
      <c r="C14" s="83"/>
      <c r="D14" s="83"/>
      <c r="E14" s="83"/>
      <c r="F14" s="83"/>
      <c r="G14" s="83"/>
      <c r="H14" s="83"/>
      <c r="I14" s="83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41" ht="23.55" customHeight="1" x14ac:dyDescent="0.15">
      <c r="A15" s="83"/>
      <c r="B15" s="83"/>
      <c r="C15" s="83"/>
      <c r="D15" s="83"/>
      <c r="E15" s="83"/>
      <c r="F15" s="83"/>
      <c r="G15" s="83"/>
      <c r="H15" s="83"/>
      <c r="I15" s="83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41" ht="23.5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34" ht="23.55" customHeight="1" x14ac:dyDescent="0.45">
      <c r="A17" s="56" t="s">
        <v>96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79"/>
      <c r="W17" s="79"/>
      <c r="X17" s="79"/>
      <c r="Y17" s="79"/>
    </row>
    <row r="18" spans="1:34" ht="23.55" customHeight="1" x14ac:dyDescent="0.5">
      <c r="A18" s="4"/>
      <c r="B18" s="56" t="s">
        <v>66</v>
      </c>
      <c r="C18" s="56"/>
      <c r="D18" s="56"/>
      <c r="E18" s="56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73"/>
      <c r="W18" s="73"/>
      <c r="X18" s="73"/>
      <c r="Y18" s="4"/>
    </row>
    <row r="19" spans="1:34" ht="23.55" customHeight="1" x14ac:dyDescent="0.5">
      <c r="A19" s="4"/>
      <c r="B19" s="56" t="s">
        <v>67</v>
      </c>
      <c r="C19" s="56"/>
      <c r="D19" s="56"/>
      <c r="E19" s="5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77"/>
      <c r="W19" s="77"/>
      <c r="X19" s="77"/>
      <c r="Y19" s="4"/>
    </row>
    <row r="20" spans="1:34" ht="23.5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34" ht="23.55" customHeight="1" x14ac:dyDescent="0.45">
      <c r="A21" s="56" t="s">
        <v>97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79"/>
      <c r="W21" s="79"/>
      <c r="X21" s="79"/>
      <c r="Y21" s="79"/>
    </row>
    <row r="22" spans="1:34" ht="23.55" customHeight="1" x14ac:dyDescent="0.15">
      <c r="A22" s="4"/>
      <c r="B22" s="4"/>
      <c r="C22" s="12"/>
      <c r="D22" s="56" t="s">
        <v>101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4"/>
    </row>
    <row r="23" spans="1:34" ht="23.55" customHeight="1" x14ac:dyDescent="0.15">
      <c r="A23" s="4"/>
      <c r="B23" s="4"/>
      <c r="C23" s="12"/>
      <c r="D23" s="56" t="s">
        <v>102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4"/>
      <c r="AC23" s="11"/>
      <c r="AD23" s="11"/>
      <c r="AE23" s="11"/>
      <c r="AF23" s="11"/>
      <c r="AG23" s="11"/>
      <c r="AH23" s="11"/>
    </row>
    <row r="24" spans="1:34" ht="23.55" customHeight="1" x14ac:dyDescent="0.15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34" ht="23.55" customHeight="1" x14ac:dyDescent="0.15">
      <c r="A25" s="56" t="s">
        <v>98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34" ht="23.55" customHeight="1" x14ac:dyDescent="0.15">
      <c r="A26" s="4"/>
      <c r="B26" s="4"/>
      <c r="C26" s="56" t="s">
        <v>56</v>
      </c>
      <c r="D26" s="56"/>
      <c r="E26" s="44"/>
      <c r="F26" s="44"/>
      <c r="G26" s="4" t="s">
        <v>57</v>
      </c>
      <c r="H26" s="44"/>
      <c r="I26" s="44"/>
      <c r="J26" s="4" t="s">
        <v>58</v>
      </c>
      <c r="K26" s="44"/>
      <c r="L26" s="44"/>
      <c r="M26" s="4" t="s">
        <v>59</v>
      </c>
      <c r="O26" s="4"/>
      <c r="P26" s="4"/>
      <c r="Q26" s="4"/>
      <c r="R26" s="10"/>
    </row>
    <row r="27" spans="1:34" ht="23.5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34" ht="23.55" customHeight="1" x14ac:dyDescent="0.15">
      <c r="A28" s="56" t="s">
        <v>185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34" s="19" customFormat="1" ht="23.55" customHeight="1" x14ac:dyDescent="0.2">
      <c r="A29" s="18"/>
      <c r="B29" s="18"/>
      <c r="C29" s="78" t="s">
        <v>148</v>
      </c>
      <c r="D29" s="78"/>
      <c r="E29" s="78"/>
      <c r="F29" s="78"/>
      <c r="G29" s="44"/>
      <c r="H29" s="44"/>
      <c r="I29" s="44"/>
      <c r="J29" s="44"/>
      <c r="K29" s="18" t="s">
        <v>62</v>
      </c>
      <c r="L29" s="5" t="s">
        <v>12</v>
      </c>
      <c r="M29" s="61">
        <v>0.5</v>
      </c>
      <c r="N29" s="61"/>
      <c r="O29" s="18" t="s">
        <v>14</v>
      </c>
      <c r="P29" s="56" t="s">
        <v>51</v>
      </c>
      <c r="Q29" s="56"/>
      <c r="R29" s="56"/>
      <c r="S29" s="54" t="str">
        <f>IF(G29="","",IF(100000&lt;ROUNDDOWN(G29*M29,-2),100000,ROUNDDOWN(G29*M29,-2)))</f>
        <v/>
      </c>
      <c r="T29" s="54"/>
      <c r="U29" s="54"/>
      <c r="V29" s="54"/>
      <c r="W29" s="54"/>
      <c r="X29" s="54"/>
      <c r="Y29" s="18" t="s">
        <v>4</v>
      </c>
    </row>
    <row r="30" spans="1:34" ht="23.5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84" t="s">
        <v>191</v>
      </c>
      <c r="R30" s="84"/>
      <c r="S30" s="84"/>
      <c r="T30" s="84"/>
      <c r="U30" s="84"/>
      <c r="V30" s="84"/>
      <c r="W30" s="84"/>
      <c r="X30" s="84"/>
      <c r="Y30" s="84"/>
    </row>
    <row r="31" spans="1:34" ht="19.95" customHeight="1" x14ac:dyDescent="0.15">
      <c r="A31" s="56" t="s">
        <v>73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34" ht="19.9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9.95" customHeight="1" x14ac:dyDescent="0.2">
      <c r="A33" s="59" t="s">
        <v>131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ht="19.9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9.95" customHeight="1" x14ac:dyDescent="0.15">
      <c r="A35" s="63" t="s">
        <v>139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</row>
    <row r="36" spans="1:25" ht="19.95" customHeight="1" x14ac:dyDescent="0.15">
      <c r="A36" s="64" t="s">
        <v>63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4" t="s">
        <v>60</v>
      </c>
      <c r="N36" s="65"/>
      <c r="O36" s="65"/>
      <c r="P36" s="65"/>
      <c r="Q36" s="66"/>
      <c r="R36" s="70" t="s">
        <v>65</v>
      </c>
      <c r="S36" s="71"/>
      <c r="T36" s="71"/>
      <c r="U36" s="72"/>
      <c r="V36" s="64" t="s">
        <v>85</v>
      </c>
      <c r="W36" s="65"/>
      <c r="X36" s="65"/>
      <c r="Y36" s="66"/>
    </row>
    <row r="37" spans="1:25" ht="19.95" customHeight="1" x14ac:dyDescent="0.15">
      <c r="A37" s="74" t="s">
        <v>61</v>
      </c>
      <c r="B37" s="75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7"/>
      <c r="N37" s="68"/>
      <c r="O37" s="68"/>
      <c r="P37" s="68"/>
      <c r="Q37" s="69"/>
      <c r="R37" s="70"/>
      <c r="S37" s="71"/>
      <c r="T37" s="71"/>
      <c r="U37" s="72"/>
      <c r="V37" s="67"/>
      <c r="W37" s="68"/>
      <c r="X37" s="68"/>
      <c r="Y37" s="69"/>
    </row>
    <row r="38" spans="1:25" ht="19.95" customHeight="1" x14ac:dyDescent="0.15">
      <c r="A38" s="74" t="s">
        <v>61</v>
      </c>
      <c r="B38" s="75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7"/>
      <c r="N38" s="68"/>
      <c r="O38" s="68"/>
      <c r="P38" s="68"/>
      <c r="Q38" s="69"/>
      <c r="R38" s="70"/>
      <c r="S38" s="71"/>
      <c r="T38" s="71"/>
      <c r="U38" s="72"/>
      <c r="V38" s="67"/>
      <c r="W38" s="68"/>
      <c r="X38" s="68"/>
      <c r="Y38" s="69"/>
    </row>
    <row r="39" spans="1:25" ht="19.95" customHeight="1" x14ac:dyDescent="0.15">
      <c r="A39" s="74" t="s">
        <v>61</v>
      </c>
      <c r="B39" s="75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7"/>
      <c r="N39" s="68"/>
      <c r="O39" s="68"/>
      <c r="P39" s="68"/>
      <c r="Q39" s="69"/>
      <c r="R39" s="64"/>
      <c r="S39" s="65"/>
      <c r="T39" s="65"/>
      <c r="U39" s="66"/>
      <c r="V39" s="67"/>
      <c r="W39" s="68"/>
      <c r="X39" s="68"/>
      <c r="Y39" s="69"/>
    </row>
    <row r="40" spans="1:25" ht="19.9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9.95" customHeight="1" x14ac:dyDescent="0.15">
      <c r="A41" s="63" t="s">
        <v>90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</row>
    <row r="42" spans="1:25" ht="19.95" customHeight="1" x14ac:dyDescent="0.15">
      <c r="A42" s="81" t="s">
        <v>95</v>
      </c>
      <c r="B42" s="81"/>
      <c r="C42" s="81"/>
      <c r="D42" s="81"/>
      <c r="E42" s="81"/>
      <c r="F42" s="81"/>
      <c r="G42" s="81"/>
      <c r="H42" s="81"/>
      <c r="I42" s="81"/>
      <c r="J42" s="81" t="s">
        <v>93</v>
      </c>
      <c r="K42" s="81"/>
      <c r="L42" s="81"/>
      <c r="M42" s="81"/>
      <c r="N42" s="81" t="s">
        <v>91</v>
      </c>
      <c r="O42" s="81"/>
      <c r="P42" s="81"/>
      <c r="Q42" s="81"/>
      <c r="R42" s="81" t="s">
        <v>94</v>
      </c>
      <c r="S42" s="81"/>
      <c r="T42" s="81"/>
      <c r="U42" s="81"/>
      <c r="V42" s="81" t="s">
        <v>92</v>
      </c>
      <c r="W42" s="81"/>
      <c r="X42" s="81"/>
      <c r="Y42" s="81"/>
    </row>
    <row r="43" spans="1:25" ht="19.95" customHeight="1" x14ac:dyDescent="0.15">
      <c r="A43" s="83"/>
      <c r="B43" s="83"/>
      <c r="C43" s="83"/>
      <c r="D43" s="83"/>
      <c r="E43" s="83"/>
      <c r="F43" s="83"/>
      <c r="G43" s="83"/>
      <c r="H43" s="83"/>
      <c r="I43" s="83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</row>
    <row r="44" spans="1:25" ht="19.95" customHeight="1" x14ac:dyDescent="0.15">
      <c r="A44" s="83"/>
      <c r="B44" s="83"/>
      <c r="C44" s="83"/>
      <c r="D44" s="83"/>
      <c r="E44" s="83"/>
      <c r="F44" s="83"/>
      <c r="G44" s="83"/>
      <c r="H44" s="83"/>
      <c r="I44" s="83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</row>
    <row r="45" spans="1:25" ht="19.95" customHeight="1" x14ac:dyDescent="0.15">
      <c r="A45" s="83"/>
      <c r="B45" s="83"/>
      <c r="C45" s="83"/>
      <c r="D45" s="83"/>
      <c r="E45" s="83"/>
      <c r="F45" s="83"/>
      <c r="G45" s="83"/>
      <c r="H45" s="83"/>
      <c r="I45" s="83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</row>
    <row r="46" spans="1:25" ht="19.9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9.95" customHeight="1" x14ac:dyDescent="0.45">
      <c r="A47" s="56" t="s">
        <v>96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79"/>
      <c r="W47" s="79"/>
      <c r="X47" s="79"/>
      <c r="Y47" s="79"/>
    </row>
    <row r="48" spans="1:25" ht="19.95" customHeight="1" x14ac:dyDescent="0.5">
      <c r="A48" s="4"/>
      <c r="B48" s="56" t="s">
        <v>66</v>
      </c>
      <c r="C48" s="56"/>
      <c r="D48" s="56"/>
      <c r="E48" s="56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73"/>
      <c r="W48" s="73"/>
      <c r="X48" s="73"/>
      <c r="Y48" s="4"/>
    </row>
    <row r="49" spans="1:26" ht="19.95" customHeight="1" x14ac:dyDescent="0.5">
      <c r="A49" s="4"/>
      <c r="B49" s="56" t="s">
        <v>67</v>
      </c>
      <c r="C49" s="56"/>
      <c r="D49" s="56"/>
      <c r="E49" s="56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77"/>
      <c r="W49" s="77"/>
      <c r="X49" s="77"/>
      <c r="Y49" s="4"/>
    </row>
    <row r="50" spans="1:26" ht="19.9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6" ht="19.95" customHeight="1" x14ac:dyDescent="0.45">
      <c r="A51" s="56" t="s">
        <v>97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79"/>
      <c r="W51" s="79"/>
      <c r="X51" s="79"/>
      <c r="Y51" s="79"/>
    </row>
    <row r="52" spans="1:26" ht="19.95" customHeight="1" x14ac:dyDescent="0.15">
      <c r="A52" s="4"/>
      <c r="B52" s="4"/>
      <c r="C52" s="12"/>
      <c r="D52" s="56" t="s">
        <v>101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4"/>
    </row>
    <row r="53" spans="1:26" ht="19.95" customHeight="1" x14ac:dyDescent="0.15">
      <c r="A53" s="4"/>
      <c r="B53" s="4"/>
      <c r="C53" s="12"/>
      <c r="D53" s="56" t="s">
        <v>102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4"/>
    </row>
    <row r="54" spans="1:26" ht="19.9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6" ht="19.95" customHeight="1" x14ac:dyDescent="0.15">
      <c r="A55" s="56" t="s">
        <v>98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6" ht="19.95" customHeight="1" x14ac:dyDescent="0.15">
      <c r="A56" s="4"/>
      <c r="B56" s="4"/>
      <c r="C56" s="56" t="s">
        <v>56</v>
      </c>
      <c r="D56" s="56"/>
      <c r="E56" s="44"/>
      <c r="F56" s="44"/>
      <c r="G56" s="4" t="s">
        <v>57</v>
      </c>
      <c r="H56" s="44"/>
      <c r="I56" s="44"/>
      <c r="J56" s="4" t="s">
        <v>58</v>
      </c>
      <c r="K56" s="44"/>
      <c r="L56" s="44"/>
      <c r="M56" s="4" t="s">
        <v>59</v>
      </c>
      <c r="O56" s="4"/>
      <c r="P56" s="4"/>
      <c r="Q56" s="4"/>
      <c r="Y56" s="4"/>
    </row>
    <row r="57" spans="1:26" ht="19.9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6" ht="19.95" customHeight="1" x14ac:dyDescent="0.15">
      <c r="A58" s="56" t="s">
        <v>185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6" s="41" customFormat="1" ht="19.95" customHeight="1" x14ac:dyDescent="0.15">
      <c r="A59" s="39"/>
      <c r="B59" s="56" t="s">
        <v>193</v>
      </c>
      <c r="C59" s="56"/>
      <c r="D59" s="56"/>
      <c r="E59" s="56"/>
      <c r="F59" s="56"/>
      <c r="G59" s="56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1:26" ht="19.95" customHeight="1" x14ac:dyDescent="0.2">
      <c r="A60" s="4"/>
      <c r="B60" s="78" t="s">
        <v>148</v>
      </c>
      <c r="C60" s="78"/>
      <c r="D60" s="78"/>
      <c r="E60" s="78"/>
      <c r="F60" s="78"/>
      <c r="G60" s="44"/>
      <c r="H60" s="44"/>
      <c r="I60" s="44"/>
      <c r="J60" s="44"/>
      <c r="K60" s="4" t="s">
        <v>62</v>
      </c>
      <c r="L60" s="5" t="s">
        <v>12</v>
      </c>
      <c r="M60" s="61">
        <v>0.5</v>
      </c>
      <c r="N60" s="61"/>
      <c r="O60" s="4" t="s">
        <v>14</v>
      </c>
      <c r="P60" s="56" t="s">
        <v>51</v>
      </c>
      <c r="Q60" s="56"/>
      <c r="R60" s="56"/>
      <c r="S60" s="54" t="str">
        <f>IF(G60="","",IF(100000&lt;ROUNDDOWN(G60*M60,-2),100000,ROUNDDOWN(G60*M60,-2)))</f>
        <v/>
      </c>
      <c r="T60" s="54"/>
      <c r="U60" s="54"/>
      <c r="V60" s="54"/>
      <c r="W60" s="54"/>
      <c r="X60" s="54"/>
      <c r="Y60" s="4" t="s">
        <v>4</v>
      </c>
    </row>
    <row r="61" spans="1:26" s="41" customFormat="1" ht="19.95" customHeight="1" x14ac:dyDescent="0.15">
      <c r="A61" s="39"/>
      <c r="B61" s="43"/>
      <c r="C61" s="43"/>
      <c r="D61" s="43"/>
      <c r="E61" s="43"/>
      <c r="F61" s="43"/>
      <c r="G61" s="10"/>
      <c r="H61" s="10"/>
      <c r="I61" s="10"/>
      <c r="J61" s="10"/>
      <c r="K61" s="39"/>
      <c r="L61" s="38"/>
      <c r="M61" s="42"/>
      <c r="N61" s="42"/>
      <c r="O61" s="39"/>
      <c r="P61" s="39"/>
      <c r="Q61" s="84" t="s">
        <v>191</v>
      </c>
      <c r="R61" s="84"/>
      <c r="S61" s="84"/>
      <c r="T61" s="84"/>
      <c r="U61" s="84"/>
      <c r="V61" s="84"/>
      <c r="W61" s="84"/>
      <c r="X61" s="84"/>
      <c r="Y61" s="84"/>
    </row>
    <row r="62" spans="1:26" ht="19.95" customHeight="1" x14ac:dyDescent="0.15">
      <c r="A62" s="4"/>
      <c r="B62" s="78" t="s">
        <v>194</v>
      </c>
      <c r="C62" s="78"/>
      <c r="D62" s="7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6" s="40" customFormat="1" ht="19.95" customHeight="1" x14ac:dyDescent="0.15">
      <c r="A63" s="36"/>
      <c r="B63" s="45" t="s">
        <v>3</v>
      </c>
      <c r="C63" s="45"/>
      <c r="D63" s="45"/>
      <c r="E63" s="44"/>
      <c r="F63" s="44"/>
      <c r="G63" s="44"/>
      <c r="H63" s="44"/>
      <c r="I63" s="44"/>
      <c r="J63" s="44"/>
      <c r="K63" s="36" t="s">
        <v>4</v>
      </c>
      <c r="L63" s="37" t="s">
        <v>12</v>
      </c>
      <c r="M63" s="46">
        <v>0.5</v>
      </c>
      <c r="N63" s="46"/>
      <c r="O63" s="46"/>
      <c r="P63" s="36" t="s">
        <v>14</v>
      </c>
      <c r="Q63" s="44" t="str">
        <f>IF(E63="","",ROUNDDOWN(E63*M63,-2))</f>
        <v/>
      </c>
      <c r="R63" s="44"/>
      <c r="S63" s="44"/>
      <c r="T63" s="44"/>
      <c r="U63" s="44"/>
      <c r="V63" s="44"/>
      <c r="W63" s="45" t="s">
        <v>5</v>
      </c>
      <c r="X63" s="45"/>
      <c r="Y63" s="45"/>
      <c r="Z63" s="36"/>
    </row>
    <row r="64" spans="1:26" s="40" customFormat="1" ht="19.95" customHeight="1" x14ac:dyDescent="0.15">
      <c r="A64" s="36"/>
      <c r="B64" s="45" t="s">
        <v>6</v>
      </c>
      <c r="C64" s="45"/>
      <c r="D64" s="45"/>
      <c r="E64" s="47"/>
      <c r="F64" s="47"/>
      <c r="G64" s="47"/>
      <c r="H64" s="47"/>
      <c r="I64" s="47"/>
      <c r="J64" s="47"/>
      <c r="K64" s="36" t="s">
        <v>192</v>
      </c>
      <c r="L64" s="37" t="s">
        <v>12</v>
      </c>
      <c r="M64" s="56">
        <v>2000</v>
      </c>
      <c r="N64" s="56"/>
      <c r="O64" s="36" t="s">
        <v>4</v>
      </c>
      <c r="P64" s="36" t="s">
        <v>14</v>
      </c>
      <c r="Q64" s="44" t="str">
        <f>IF(E64="","",ROUNDDOWN(E64*M64,-2))</f>
        <v/>
      </c>
      <c r="R64" s="44"/>
      <c r="S64" s="44"/>
      <c r="T64" s="44"/>
      <c r="U64" s="44"/>
      <c r="V64" s="44"/>
      <c r="W64" s="45" t="s">
        <v>7</v>
      </c>
      <c r="X64" s="45"/>
      <c r="Y64" s="45"/>
      <c r="Z64" s="36"/>
    </row>
    <row r="65" spans="1:26" s="40" customFormat="1" ht="19.95" customHeight="1" x14ac:dyDescent="0.15">
      <c r="A65" s="36"/>
      <c r="B65" s="45" t="s">
        <v>8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4" t="str">
        <f>IF(Q63="","",MIN(Q63,Q64))</f>
        <v/>
      </c>
      <c r="N65" s="44"/>
      <c r="O65" s="44"/>
      <c r="P65" s="44"/>
      <c r="Q65" s="44"/>
      <c r="R65" s="44"/>
      <c r="S65" s="44"/>
      <c r="T65" s="44"/>
      <c r="U65" s="44"/>
      <c r="V65" s="44"/>
      <c r="W65" s="45" t="s">
        <v>9</v>
      </c>
      <c r="X65" s="45"/>
      <c r="Y65" s="45"/>
      <c r="Z65" s="36"/>
    </row>
  </sheetData>
  <mergeCells count="141">
    <mergeCell ref="B65:L65"/>
    <mergeCell ref="M65:V65"/>
    <mergeCell ref="W65:Y65"/>
    <mergeCell ref="B60:F60"/>
    <mergeCell ref="B62:D62"/>
    <mergeCell ref="B59:G59"/>
    <mergeCell ref="B63:D63"/>
    <mergeCell ref="E63:J63"/>
    <mergeCell ref="M63:O63"/>
    <mergeCell ref="Q63:V63"/>
    <mergeCell ref="W63:Y63"/>
    <mergeCell ref="B64:D64"/>
    <mergeCell ref="E64:J64"/>
    <mergeCell ref="M64:N64"/>
    <mergeCell ref="Q64:V64"/>
    <mergeCell ref="W64:Y64"/>
    <mergeCell ref="G60:J60"/>
    <mergeCell ref="A6:L6"/>
    <mergeCell ref="R6:U6"/>
    <mergeCell ref="R7:U7"/>
    <mergeCell ref="R8:U8"/>
    <mergeCell ref="R9:U9"/>
    <mergeCell ref="A36:L36"/>
    <mergeCell ref="M36:Q36"/>
    <mergeCell ref="R36:U36"/>
    <mergeCell ref="C37:L37"/>
    <mergeCell ref="M37:Q37"/>
    <mergeCell ref="R37:U37"/>
    <mergeCell ref="A31:Y31"/>
    <mergeCell ref="A33:Y33"/>
    <mergeCell ref="A35:Y35"/>
    <mergeCell ref="V36:Y36"/>
    <mergeCell ref="A17:Y17"/>
    <mergeCell ref="V13:Y13"/>
    <mergeCell ref="B18:E18"/>
    <mergeCell ref="B19:E19"/>
    <mergeCell ref="A12:I12"/>
    <mergeCell ref="A13:I13"/>
    <mergeCell ref="A14:I14"/>
    <mergeCell ref="A15:I15"/>
    <mergeCell ref="J12:M12"/>
    <mergeCell ref="C7:L7"/>
    <mergeCell ref="C8:L8"/>
    <mergeCell ref="C9:L9"/>
    <mergeCell ref="C38:L38"/>
    <mergeCell ref="M38:Q38"/>
    <mergeCell ref="R38:U38"/>
    <mergeCell ref="C39:L39"/>
    <mergeCell ref="M39:Q39"/>
    <mergeCell ref="A47:Y47"/>
    <mergeCell ref="N44:Q44"/>
    <mergeCell ref="R44:U44"/>
    <mergeCell ref="V44:Y44"/>
    <mergeCell ref="A45:I45"/>
    <mergeCell ref="B48:E48"/>
    <mergeCell ref="B49:E49"/>
    <mergeCell ref="D23:X23"/>
    <mergeCell ref="Q30:Y30"/>
    <mergeCell ref="Q61:Y61"/>
    <mergeCell ref="D52:X52"/>
    <mergeCell ref="A58:Y58"/>
    <mergeCell ref="M60:N60"/>
    <mergeCell ref="P60:R60"/>
    <mergeCell ref="S60:X60"/>
    <mergeCell ref="A55:Y55"/>
    <mergeCell ref="C56:D56"/>
    <mergeCell ref="E56:F56"/>
    <mergeCell ref="H56:I56"/>
    <mergeCell ref="K56:L56"/>
    <mergeCell ref="S29:X29"/>
    <mergeCell ref="A25:Y25"/>
    <mergeCell ref="C26:D26"/>
    <mergeCell ref="E26:F26"/>
    <mergeCell ref="D53:X53"/>
    <mergeCell ref="J45:M45"/>
    <mergeCell ref="N45:Q45"/>
    <mergeCell ref="R45:U45"/>
    <mergeCell ref="V45:Y45"/>
    <mergeCell ref="A42:I42"/>
    <mergeCell ref="J42:M42"/>
    <mergeCell ref="N42:Q42"/>
    <mergeCell ref="R42:U42"/>
    <mergeCell ref="V42:Y42"/>
    <mergeCell ref="A43:I43"/>
    <mergeCell ref="J43:M43"/>
    <mergeCell ref="N43:Q43"/>
    <mergeCell ref="R43:U43"/>
    <mergeCell ref="V43:Y43"/>
    <mergeCell ref="F48:X48"/>
    <mergeCell ref="F49:X49"/>
    <mergeCell ref="A51:Y51"/>
    <mergeCell ref="A44:I44"/>
    <mergeCell ref="J44:M44"/>
    <mergeCell ref="V15:Y15"/>
    <mergeCell ref="N15:Q15"/>
    <mergeCell ref="R15:U15"/>
    <mergeCell ref="A11:Y11"/>
    <mergeCell ref="A39:B39"/>
    <mergeCell ref="V39:Y39"/>
    <mergeCell ref="A41:Y41"/>
    <mergeCell ref="A37:B37"/>
    <mergeCell ref="V37:Y37"/>
    <mergeCell ref="A38:B38"/>
    <mergeCell ref="V38:Y38"/>
    <mergeCell ref="R39:U39"/>
    <mergeCell ref="N12:Q12"/>
    <mergeCell ref="R12:U12"/>
    <mergeCell ref="J13:M13"/>
    <mergeCell ref="J14:M14"/>
    <mergeCell ref="J15:M15"/>
    <mergeCell ref="N13:Q13"/>
    <mergeCell ref="R13:U13"/>
    <mergeCell ref="N14:Q14"/>
    <mergeCell ref="R14:U14"/>
    <mergeCell ref="A28:Y28"/>
    <mergeCell ref="M29:N29"/>
    <mergeCell ref="P29:R29"/>
    <mergeCell ref="V12:Y12"/>
    <mergeCell ref="F18:X18"/>
    <mergeCell ref="F19:X19"/>
    <mergeCell ref="A21:Y21"/>
    <mergeCell ref="H26:I26"/>
    <mergeCell ref="K26:L26"/>
    <mergeCell ref="C29:F29"/>
    <mergeCell ref="G29:J29"/>
    <mergeCell ref="A1:Y1"/>
    <mergeCell ref="A3:Y3"/>
    <mergeCell ref="A5:Y5"/>
    <mergeCell ref="M6:Q6"/>
    <mergeCell ref="V6:Y6"/>
    <mergeCell ref="D22:X22"/>
    <mergeCell ref="A9:B9"/>
    <mergeCell ref="M9:Q9"/>
    <mergeCell ref="V9:Y9"/>
    <mergeCell ref="A7:B7"/>
    <mergeCell ref="M7:Q7"/>
    <mergeCell ref="V7:Y7"/>
    <mergeCell ref="A8:B8"/>
    <mergeCell ref="M8:Q8"/>
    <mergeCell ref="V8:Y8"/>
    <mergeCell ref="V14:Y1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91440</xdr:colOff>
                    <xdr:row>21</xdr:row>
                    <xdr:rowOff>129540</xdr:rowOff>
                  </from>
                  <to>
                    <xdr:col>3</xdr:col>
                    <xdr:colOff>152400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91440</xdr:colOff>
                    <xdr:row>22</xdr:row>
                    <xdr:rowOff>129540</xdr:rowOff>
                  </from>
                  <to>
                    <xdr:col>3</xdr:col>
                    <xdr:colOff>152400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</xdr:col>
                    <xdr:colOff>45720</xdr:colOff>
                    <xdr:row>51</xdr:row>
                    <xdr:rowOff>76200</xdr:rowOff>
                  </from>
                  <to>
                    <xdr:col>3</xdr:col>
                    <xdr:colOff>106680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</xdr:col>
                    <xdr:colOff>45720</xdr:colOff>
                    <xdr:row>52</xdr:row>
                    <xdr:rowOff>76200</xdr:rowOff>
                  </from>
                  <to>
                    <xdr:col>3</xdr:col>
                    <xdr:colOff>106680</xdr:colOff>
                    <xdr:row>53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63"/>
  <sheetViews>
    <sheetView view="pageBreakPreview" topLeftCell="A44" zoomScaleNormal="100" zoomScaleSheetLayoutView="100" workbookViewId="0">
      <selection activeCell="O58" sqref="O58"/>
    </sheetView>
  </sheetViews>
  <sheetFormatPr defaultColWidth="3.09765625" defaultRowHeight="25.8" customHeight="1" x14ac:dyDescent="0.15"/>
  <cols>
    <col min="1" max="1" width="3.09765625" style="16"/>
    <col min="2" max="21" width="3.09765625" style="16" customWidth="1"/>
    <col min="22" max="16384" width="3.09765625" style="16"/>
  </cols>
  <sheetData>
    <row r="1" spans="1:41" ht="25.8" customHeight="1" x14ac:dyDescent="0.15">
      <c r="A1" s="56" t="s">
        <v>99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5.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41" ht="25.8" customHeight="1" x14ac:dyDescent="0.2">
      <c r="A3" s="59" t="s">
        <v>132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5.8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41" ht="25.8" customHeight="1" x14ac:dyDescent="0.15">
      <c r="A5" s="63" t="s">
        <v>137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41" s="3" customFormat="1" ht="25.8" customHeight="1" x14ac:dyDescent="0.45">
      <c r="A6" s="81" t="s">
        <v>63</v>
      </c>
      <c r="B6" s="81"/>
      <c r="C6" s="81"/>
      <c r="D6" s="81"/>
      <c r="E6" s="81"/>
      <c r="F6" s="81"/>
      <c r="G6" s="81"/>
      <c r="H6" s="81"/>
      <c r="I6" s="81"/>
      <c r="J6" s="81"/>
      <c r="K6" s="81" t="s">
        <v>60</v>
      </c>
      <c r="L6" s="81"/>
      <c r="M6" s="81"/>
      <c r="N6" s="81"/>
      <c r="O6" s="81"/>
      <c r="P6" s="81"/>
      <c r="Q6" s="81" t="s">
        <v>86</v>
      </c>
      <c r="R6" s="81"/>
      <c r="S6" s="81"/>
      <c r="T6" s="81"/>
      <c r="U6" s="81"/>
      <c r="V6" s="81" t="s">
        <v>133</v>
      </c>
      <c r="W6" s="81"/>
      <c r="X6" s="81"/>
      <c r="Y6" s="81"/>
    </row>
    <row r="7" spans="1:41" s="3" customFormat="1" ht="25.8" customHeight="1" x14ac:dyDescent="0.45">
      <c r="A7" s="74" t="s">
        <v>61</v>
      </c>
      <c r="B7" s="75"/>
      <c r="C7" s="68"/>
      <c r="D7" s="68"/>
      <c r="E7" s="68"/>
      <c r="F7" s="68"/>
      <c r="G7" s="68"/>
      <c r="H7" s="68"/>
      <c r="I7" s="68"/>
      <c r="J7" s="6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41" s="3" customFormat="1" ht="25.8" customHeight="1" x14ac:dyDescent="0.45">
      <c r="A8" s="74" t="s">
        <v>61</v>
      </c>
      <c r="B8" s="75"/>
      <c r="C8" s="68"/>
      <c r="D8" s="68"/>
      <c r="E8" s="68"/>
      <c r="F8" s="68"/>
      <c r="G8" s="68"/>
      <c r="H8" s="68"/>
      <c r="I8" s="68"/>
      <c r="J8" s="69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5"/>
      <c r="W8" s="85"/>
      <c r="X8" s="85"/>
      <c r="Y8" s="85"/>
    </row>
    <row r="9" spans="1:41" s="3" customFormat="1" ht="25.8" customHeight="1" x14ac:dyDescent="0.45">
      <c r="A9" s="74" t="s">
        <v>61</v>
      </c>
      <c r="B9" s="75"/>
      <c r="C9" s="68"/>
      <c r="D9" s="68"/>
      <c r="E9" s="68"/>
      <c r="F9" s="68"/>
      <c r="G9" s="68"/>
      <c r="H9" s="68"/>
      <c r="I9" s="68"/>
      <c r="J9" s="6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5"/>
      <c r="W9" s="85"/>
      <c r="X9" s="85"/>
      <c r="Y9" s="85"/>
    </row>
    <row r="10" spans="1:41" s="3" customFormat="1" ht="25.8" customHeight="1" x14ac:dyDescent="0.45">
      <c r="A10" s="81" t="s">
        <v>134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0" t="str">
        <f>IF(V7="","",SUM(V7:Y9))</f>
        <v/>
      </c>
      <c r="W10" s="80"/>
      <c r="X10" s="80"/>
      <c r="Y10" s="80"/>
      <c r="AO10" s="23"/>
    </row>
    <row r="11" spans="1:41" ht="25.8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41" ht="25.8" customHeight="1" x14ac:dyDescent="0.45">
      <c r="A12" s="56" t="s">
        <v>71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79"/>
      <c r="W12" s="79"/>
      <c r="X12" s="79"/>
      <c r="Y12" s="79"/>
    </row>
    <row r="13" spans="1:41" ht="25.8" customHeight="1" x14ac:dyDescent="0.5">
      <c r="A13" s="15"/>
      <c r="B13" s="56" t="s">
        <v>66</v>
      </c>
      <c r="C13" s="56"/>
      <c r="D13" s="56"/>
      <c r="E13" s="5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73"/>
      <c r="W13" s="73"/>
      <c r="X13" s="73"/>
      <c r="Y13" s="15"/>
    </row>
    <row r="14" spans="1:41" ht="25.8" customHeight="1" x14ac:dyDescent="0.5">
      <c r="A14" s="15"/>
      <c r="B14" s="56" t="s">
        <v>67</v>
      </c>
      <c r="C14" s="56"/>
      <c r="D14" s="56"/>
      <c r="E14" s="56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77"/>
      <c r="W14" s="77"/>
      <c r="X14" s="77"/>
      <c r="Y14" s="15"/>
    </row>
    <row r="15" spans="1:41" ht="25.8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41" ht="25.8" customHeight="1" x14ac:dyDescent="0.45">
      <c r="A16" s="56" t="s">
        <v>88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79"/>
      <c r="W16" s="79"/>
      <c r="X16" s="79"/>
      <c r="Y16" s="79"/>
    </row>
    <row r="17" spans="1:25" ht="25.8" customHeight="1" x14ac:dyDescent="0.15">
      <c r="A17" s="15"/>
      <c r="B17" s="15"/>
      <c r="C17" s="15"/>
      <c r="D17" s="56" t="s">
        <v>101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15"/>
    </row>
    <row r="18" spans="1:25" ht="25.8" customHeight="1" x14ac:dyDescent="0.15">
      <c r="A18" s="15"/>
      <c r="B18" s="15"/>
      <c r="C18" s="15"/>
      <c r="D18" s="56" t="s">
        <v>102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15"/>
    </row>
    <row r="19" spans="1:25" ht="25.8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5.8" customHeight="1" x14ac:dyDescent="0.15">
      <c r="A20" s="56" t="s">
        <v>64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15"/>
      <c r="W20" s="15"/>
      <c r="X20" s="15"/>
      <c r="Y20" s="15"/>
    </row>
    <row r="21" spans="1:25" ht="25.8" customHeight="1" x14ac:dyDescent="0.15">
      <c r="A21" s="15"/>
      <c r="B21" s="15"/>
      <c r="C21" s="56" t="s">
        <v>56</v>
      </c>
      <c r="D21" s="56"/>
      <c r="E21" s="44"/>
      <c r="F21" s="44"/>
      <c r="G21" s="15" t="s">
        <v>57</v>
      </c>
      <c r="H21" s="44"/>
      <c r="I21" s="44"/>
      <c r="J21" s="15" t="s">
        <v>58</v>
      </c>
      <c r="K21" s="44"/>
      <c r="L21" s="44"/>
      <c r="M21" s="15" t="s">
        <v>59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5.8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25.8" customHeight="1" x14ac:dyDescent="0.15">
      <c r="A23" s="56" t="s">
        <v>178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5.8" customHeight="1" x14ac:dyDescent="0.15">
      <c r="A24" s="15"/>
      <c r="B24" s="58" t="s">
        <v>149</v>
      </c>
      <c r="C24" s="58"/>
      <c r="D24" s="58"/>
      <c r="E24" s="58"/>
      <c r="F24" s="44"/>
      <c r="G24" s="44"/>
      <c r="H24" s="44"/>
      <c r="I24" s="44"/>
      <c r="J24" s="44"/>
      <c r="K24" s="44"/>
      <c r="L24" s="14" t="s">
        <v>4</v>
      </c>
      <c r="M24" s="14" t="s">
        <v>12</v>
      </c>
      <c r="N24" s="46">
        <v>0.5</v>
      </c>
      <c r="O24" s="46"/>
      <c r="P24" s="14" t="s">
        <v>14</v>
      </c>
      <c r="Q24" s="44" t="str">
        <f>IF(F24="","",ROUNDDOWN(F24*N24,-2))</f>
        <v/>
      </c>
      <c r="R24" s="44"/>
      <c r="S24" s="44"/>
      <c r="T24" s="44"/>
      <c r="U24" s="44"/>
      <c r="V24" s="44"/>
      <c r="W24" s="45" t="s">
        <v>5</v>
      </c>
      <c r="X24" s="45"/>
      <c r="Y24" s="45"/>
    </row>
    <row r="25" spans="1:25" ht="25.8" customHeight="1" x14ac:dyDescent="0.15">
      <c r="A25" s="15"/>
      <c r="B25" s="45" t="s">
        <v>133</v>
      </c>
      <c r="C25" s="45"/>
      <c r="D25" s="45"/>
      <c r="E25" s="44" t="str">
        <f>V10</f>
        <v/>
      </c>
      <c r="F25" s="44"/>
      <c r="G25" s="44"/>
      <c r="H25" s="14" t="s">
        <v>13</v>
      </c>
      <c r="I25" s="14" t="s">
        <v>12</v>
      </c>
      <c r="J25" s="58" t="s">
        <v>151</v>
      </c>
      <c r="K25" s="58"/>
      <c r="L25" s="58"/>
      <c r="M25" s="58"/>
      <c r="N25" s="58"/>
      <c r="O25" s="58"/>
      <c r="P25" s="58"/>
      <c r="Q25" s="58"/>
      <c r="R25" s="14" t="s">
        <v>14</v>
      </c>
      <c r="S25" s="44" t="str">
        <f>IF(E25="","",E25*10000)</f>
        <v/>
      </c>
      <c r="T25" s="44"/>
      <c r="U25" s="44"/>
      <c r="V25" s="44"/>
      <c r="W25" s="45" t="s">
        <v>7</v>
      </c>
      <c r="X25" s="45"/>
      <c r="Y25" s="45"/>
    </row>
    <row r="26" spans="1:25" ht="25.8" customHeight="1" x14ac:dyDescent="0.15">
      <c r="A26" s="15"/>
      <c r="B26" s="45" t="s">
        <v>135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4" t="str">
        <f>IF(Q24="","",MIN(Q24,S25))</f>
        <v/>
      </c>
      <c r="N26" s="44"/>
      <c r="O26" s="44"/>
      <c r="P26" s="44"/>
      <c r="Q26" s="44"/>
      <c r="R26" s="44"/>
      <c r="S26" s="44"/>
      <c r="T26" s="44"/>
      <c r="U26" s="44"/>
      <c r="V26" s="44"/>
      <c r="W26" s="45" t="s">
        <v>62</v>
      </c>
      <c r="X26" s="45"/>
      <c r="Y26" s="45"/>
    </row>
    <row r="27" spans="1:25" ht="25.8" customHeight="1" x14ac:dyDescent="0.15">
      <c r="A27" s="15"/>
    </row>
    <row r="28" spans="1:25" ht="25.8" customHeight="1" x14ac:dyDescent="0.45">
      <c r="A28" s="56" t="s">
        <v>100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79"/>
      <c r="W28" s="79"/>
      <c r="X28" s="79"/>
      <c r="Y28" s="79"/>
    </row>
    <row r="29" spans="1:25" ht="25.8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25.8" customHeight="1" x14ac:dyDescent="0.2">
      <c r="A30" s="59" t="s">
        <v>136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25.8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25.8" customHeight="1" x14ac:dyDescent="0.15">
      <c r="A32" s="63" t="s">
        <v>138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1:25" ht="25.8" customHeight="1" x14ac:dyDescent="0.15">
      <c r="A33" s="81" t="s">
        <v>63</v>
      </c>
      <c r="B33" s="81"/>
      <c r="C33" s="81"/>
      <c r="D33" s="81"/>
      <c r="E33" s="81"/>
      <c r="F33" s="81"/>
      <c r="G33" s="81"/>
      <c r="H33" s="81"/>
      <c r="I33" s="81"/>
      <c r="J33" s="81"/>
      <c r="K33" s="81" t="s">
        <v>60</v>
      </c>
      <c r="L33" s="81"/>
      <c r="M33" s="81"/>
      <c r="N33" s="81"/>
      <c r="O33" s="81"/>
      <c r="P33" s="81"/>
      <c r="Q33" s="81" t="s">
        <v>86</v>
      </c>
      <c r="R33" s="81"/>
      <c r="S33" s="81"/>
      <c r="T33" s="81"/>
      <c r="U33" s="81"/>
      <c r="V33" s="81" t="s">
        <v>133</v>
      </c>
      <c r="W33" s="81"/>
      <c r="X33" s="81"/>
      <c r="Y33" s="81"/>
    </row>
    <row r="34" spans="1:25" ht="25.8" customHeight="1" x14ac:dyDescent="0.15">
      <c r="A34" s="74" t="s">
        <v>61</v>
      </c>
      <c r="B34" s="75"/>
      <c r="C34" s="68"/>
      <c r="D34" s="68"/>
      <c r="E34" s="68"/>
      <c r="F34" s="68"/>
      <c r="G34" s="68"/>
      <c r="H34" s="68"/>
      <c r="I34" s="68"/>
      <c r="J34" s="69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25" ht="25.8" customHeight="1" x14ac:dyDescent="0.15">
      <c r="A35" s="74" t="s">
        <v>61</v>
      </c>
      <c r="B35" s="75"/>
      <c r="C35" s="68"/>
      <c r="D35" s="68"/>
      <c r="E35" s="68"/>
      <c r="F35" s="68"/>
      <c r="G35" s="68"/>
      <c r="H35" s="68"/>
      <c r="I35" s="68"/>
      <c r="J35" s="69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5"/>
      <c r="W35" s="85"/>
      <c r="X35" s="85"/>
      <c r="Y35" s="85"/>
    </row>
    <row r="36" spans="1:25" ht="25.8" customHeight="1" x14ac:dyDescent="0.15">
      <c r="A36" s="74" t="s">
        <v>61</v>
      </c>
      <c r="B36" s="75"/>
      <c r="C36" s="68"/>
      <c r="D36" s="68"/>
      <c r="E36" s="68"/>
      <c r="F36" s="68"/>
      <c r="G36" s="68"/>
      <c r="H36" s="68"/>
      <c r="I36" s="68"/>
      <c r="J36" s="69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5"/>
      <c r="W36" s="85"/>
      <c r="X36" s="85"/>
      <c r="Y36" s="85"/>
    </row>
    <row r="37" spans="1:25" ht="25.8" customHeight="1" x14ac:dyDescent="0.15">
      <c r="A37" s="81" t="s">
        <v>134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0" t="str">
        <f>IF(V34="","",SUM(V34:Y36))</f>
        <v/>
      </c>
      <c r="W37" s="80"/>
      <c r="X37" s="80"/>
      <c r="Y37" s="80"/>
    </row>
    <row r="38" spans="1:25" ht="25.8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25.8" customHeight="1" x14ac:dyDescent="0.45">
      <c r="A39" s="56" t="s">
        <v>71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79"/>
      <c r="W39" s="79"/>
      <c r="X39" s="79"/>
      <c r="Y39" s="79"/>
    </row>
    <row r="40" spans="1:25" ht="25.8" customHeight="1" x14ac:dyDescent="0.5">
      <c r="A40" s="15"/>
      <c r="B40" s="56" t="s">
        <v>66</v>
      </c>
      <c r="C40" s="56"/>
      <c r="D40" s="56"/>
      <c r="E40" s="56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73"/>
      <c r="W40" s="73"/>
      <c r="X40" s="73"/>
      <c r="Y40" s="15"/>
    </row>
    <row r="41" spans="1:25" ht="25.8" customHeight="1" x14ac:dyDescent="0.5">
      <c r="A41" s="15"/>
      <c r="B41" s="56" t="s">
        <v>67</v>
      </c>
      <c r="C41" s="56"/>
      <c r="D41" s="56"/>
      <c r="E41" s="56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77"/>
      <c r="W41" s="77"/>
      <c r="X41" s="77"/>
      <c r="Y41" s="15"/>
    </row>
    <row r="42" spans="1:25" ht="25.8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25.8" customHeight="1" x14ac:dyDescent="0.45">
      <c r="A43" s="56" t="s">
        <v>88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79"/>
      <c r="W43" s="79"/>
      <c r="X43" s="79"/>
      <c r="Y43" s="79"/>
    </row>
    <row r="44" spans="1:25" ht="25.8" customHeight="1" x14ac:dyDescent="0.15">
      <c r="A44" s="15"/>
      <c r="B44" s="15"/>
      <c r="C44" s="15"/>
      <c r="D44" s="56" t="s">
        <v>101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15"/>
    </row>
    <row r="45" spans="1:25" ht="25.8" customHeight="1" x14ac:dyDescent="0.15">
      <c r="A45" s="15"/>
      <c r="B45" s="15"/>
      <c r="C45" s="15"/>
      <c r="D45" s="56" t="s">
        <v>102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15"/>
    </row>
    <row r="46" spans="1:25" ht="25.8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5.8" customHeight="1" x14ac:dyDescent="0.15">
      <c r="A47" s="56" t="s">
        <v>64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5"/>
      <c r="W47" s="15"/>
      <c r="X47" s="15"/>
      <c r="Y47" s="15"/>
    </row>
    <row r="48" spans="1:25" ht="25.8" customHeight="1" x14ac:dyDescent="0.15">
      <c r="A48" s="15"/>
      <c r="B48" s="15"/>
      <c r="C48" s="56" t="s">
        <v>56</v>
      </c>
      <c r="D48" s="56"/>
      <c r="E48" s="44"/>
      <c r="F48" s="44"/>
      <c r="G48" s="15" t="s">
        <v>57</v>
      </c>
      <c r="H48" s="44"/>
      <c r="I48" s="44"/>
      <c r="J48" s="15" t="s">
        <v>58</v>
      </c>
      <c r="K48" s="44"/>
      <c r="L48" s="44"/>
      <c r="M48" s="15" t="s">
        <v>59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25.8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25.8" customHeight="1" x14ac:dyDescent="0.15">
      <c r="A50" s="56" t="s">
        <v>178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25.8" customHeight="1" x14ac:dyDescent="0.15">
      <c r="A51" s="15"/>
      <c r="B51" s="58" t="s">
        <v>149</v>
      </c>
      <c r="C51" s="58"/>
      <c r="D51" s="58"/>
      <c r="E51" s="58"/>
      <c r="F51" s="44"/>
      <c r="G51" s="44"/>
      <c r="H51" s="44"/>
      <c r="I51" s="44"/>
      <c r="J51" s="44"/>
      <c r="K51" s="44"/>
      <c r="L51" s="17" t="s">
        <v>4</v>
      </c>
      <c r="M51" s="17" t="s">
        <v>12</v>
      </c>
      <c r="N51" s="46">
        <v>0.5</v>
      </c>
      <c r="O51" s="46"/>
      <c r="P51" s="17" t="s">
        <v>14</v>
      </c>
      <c r="Q51" s="44" t="str">
        <f>IF(F51="","",ROUNDDOWN(F51*N51,-2))</f>
        <v/>
      </c>
      <c r="R51" s="44"/>
      <c r="S51" s="44"/>
      <c r="T51" s="44"/>
      <c r="U51" s="44"/>
      <c r="V51" s="44"/>
      <c r="W51" s="45" t="s">
        <v>5</v>
      </c>
      <c r="X51" s="45"/>
      <c r="Y51" s="45"/>
    </row>
    <row r="52" spans="1:25" ht="25.8" customHeight="1" x14ac:dyDescent="0.15">
      <c r="A52" s="15"/>
      <c r="B52" s="45" t="s">
        <v>133</v>
      </c>
      <c r="C52" s="45"/>
      <c r="D52" s="45"/>
      <c r="E52" s="44" t="str">
        <f>V37</f>
        <v/>
      </c>
      <c r="F52" s="52"/>
      <c r="G52" s="52"/>
      <c r="H52" s="14" t="s">
        <v>13</v>
      </c>
      <c r="I52" s="14" t="s">
        <v>12</v>
      </c>
      <c r="J52" s="58" t="s">
        <v>151</v>
      </c>
      <c r="K52" s="58"/>
      <c r="L52" s="58"/>
      <c r="M52" s="58"/>
      <c r="N52" s="58"/>
      <c r="O52" s="58"/>
      <c r="P52" s="58"/>
      <c r="Q52" s="58"/>
      <c r="R52" s="14" t="s">
        <v>14</v>
      </c>
      <c r="S52" s="44" t="str">
        <f>IF(E52="","",E52*50000)</f>
        <v/>
      </c>
      <c r="T52" s="44"/>
      <c r="U52" s="44"/>
      <c r="V52" s="44"/>
      <c r="W52" s="45" t="s">
        <v>7</v>
      </c>
      <c r="X52" s="45"/>
      <c r="Y52" s="45"/>
    </row>
    <row r="53" spans="1:25" ht="25.8" customHeight="1" x14ac:dyDescent="0.15">
      <c r="A53" s="15"/>
      <c r="B53" s="45" t="s">
        <v>135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4" t="str">
        <f>IF(Q51="","",MIN(Q51,S52))</f>
        <v/>
      </c>
      <c r="N53" s="44"/>
      <c r="O53" s="44"/>
      <c r="P53" s="44"/>
      <c r="Q53" s="44"/>
      <c r="R53" s="44"/>
      <c r="S53" s="44"/>
      <c r="T53" s="44"/>
      <c r="U53" s="44"/>
      <c r="V53" s="44"/>
      <c r="W53" s="45" t="s">
        <v>62</v>
      </c>
      <c r="X53" s="45"/>
      <c r="Y53" s="45"/>
    </row>
    <row r="54" spans="1:25" ht="25.8" customHeight="1" x14ac:dyDescent="0.15">
      <c r="A54" s="15"/>
    </row>
    <row r="55" spans="1:25" ht="25.8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25.8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25.8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25.8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25.8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25.8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25.8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25.8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25.8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</sheetData>
  <mergeCells count="102">
    <mergeCell ref="A1:Y1"/>
    <mergeCell ref="A3:Y3"/>
    <mergeCell ref="A5:Y5"/>
    <mergeCell ref="B24:E24"/>
    <mergeCell ref="N24:O24"/>
    <mergeCell ref="F24:K24"/>
    <mergeCell ref="B51:E51"/>
    <mergeCell ref="F51:K51"/>
    <mergeCell ref="N51:O51"/>
    <mergeCell ref="H21:I21"/>
    <mergeCell ref="K21:L21"/>
    <mergeCell ref="A12:Y12"/>
    <mergeCell ref="B13:E13"/>
    <mergeCell ref="F13:X13"/>
    <mergeCell ref="B14:E14"/>
    <mergeCell ref="F14:X14"/>
    <mergeCell ref="A9:B9"/>
    <mergeCell ref="A8:B8"/>
    <mergeCell ref="W26:Y26"/>
    <mergeCell ref="B25:D25"/>
    <mergeCell ref="W25:Y25"/>
    <mergeCell ref="W24:Y24"/>
    <mergeCell ref="D44:X44"/>
    <mergeCell ref="D45:X45"/>
    <mergeCell ref="C36:J36"/>
    <mergeCell ref="K36:P36"/>
    <mergeCell ref="A36:B36"/>
    <mergeCell ref="A35:B35"/>
    <mergeCell ref="A34:B34"/>
    <mergeCell ref="A28:Y28"/>
    <mergeCell ref="A30:Y30"/>
    <mergeCell ref="A32:Y32"/>
    <mergeCell ref="C34:J34"/>
    <mergeCell ref="K34:P34"/>
    <mergeCell ref="C35:J35"/>
    <mergeCell ref="K35:P35"/>
    <mergeCell ref="Q33:U33"/>
    <mergeCell ref="A33:J33"/>
    <mergeCell ref="K33:P33"/>
    <mergeCell ref="V33:Y33"/>
    <mergeCell ref="Q34:U34"/>
    <mergeCell ref="V34:Y34"/>
    <mergeCell ref="Q35:U35"/>
    <mergeCell ref="V35:Y35"/>
    <mergeCell ref="Q36:U36"/>
    <mergeCell ref="V36:Y36"/>
    <mergeCell ref="K6:P6"/>
    <mergeCell ref="K7:P7"/>
    <mergeCell ref="K8:P8"/>
    <mergeCell ref="K9:P9"/>
    <mergeCell ref="A6:J6"/>
    <mergeCell ref="C7:J7"/>
    <mergeCell ref="V10:Y10"/>
    <mergeCell ref="Q6:U6"/>
    <mergeCell ref="Q7:U7"/>
    <mergeCell ref="V6:Y6"/>
    <mergeCell ref="V7:Y7"/>
    <mergeCell ref="V8:Y8"/>
    <mergeCell ref="V9:Y9"/>
    <mergeCell ref="A7:B7"/>
    <mergeCell ref="C8:J8"/>
    <mergeCell ref="C9:J9"/>
    <mergeCell ref="Q8:U8"/>
    <mergeCell ref="Q9:U9"/>
    <mergeCell ref="A10:U10"/>
    <mergeCell ref="S25:V25"/>
    <mergeCell ref="J25:Q25"/>
    <mergeCell ref="B26:L26"/>
    <mergeCell ref="Q24:V24"/>
    <mergeCell ref="E25:G25"/>
    <mergeCell ref="A23:Y23"/>
    <mergeCell ref="A16:Y16"/>
    <mergeCell ref="D17:X17"/>
    <mergeCell ref="D18:X18"/>
    <mergeCell ref="A20:U20"/>
    <mergeCell ref="C21:D21"/>
    <mergeCell ref="E21:F21"/>
    <mergeCell ref="M26:V26"/>
    <mergeCell ref="B41:E41"/>
    <mergeCell ref="F41:X41"/>
    <mergeCell ref="A43:Y43"/>
    <mergeCell ref="A37:U37"/>
    <mergeCell ref="V37:Y37"/>
    <mergeCell ref="Q51:V51"/>
    <mergeCell ref="B53:L53"/>
    <mergeCell ref="M53:V53"/>
    <mergeCell ref="A47:U47"/>
    <mergeCell ref="B40:E40"/>
    <mergeCell ref="B52:D52"/>
    <mergeCell ref="E52:G52"/>
    <mergeCell ref="J52:Q52"/>
    <mergeCell ref="S52:V52"/>
    <mergeCell ref="W52:Y52"/>
    <mergeCell ref="W53:Y53"/>
    <mergeCell ref="C48:D48"/>
    <mergeCell ref="E48:F48"/>
    <mergeCell ref="H48:I48"/>
    <mergeCell ref="K48:L48"/>
    <mergeCell ref="A50:Y50"/>
    <mergeCell ref="W51:Y51"/>
    <mergeCell ref="F40:X40"/>
    <mergeCell ref="A39:Y3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4" name="Check Box 4">
              <controlPr defaultSize="0" autoFill="0" autoLine="0" autoPict="0">
                <anchor moveWithCells="1">
                  <from>
                    <xdr:col>2</xdr:col>
                    <xdr:colOff>91440</xdr:colOff>
                    <xdr:row>43</xdr:row>
                    <xdr:rowOff>152400</xdr:rowOff>
                  </from>
                  <to>
                    <xdr:col>3</xdr:col>
                    <xdr:colOff>152400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2</xdr:col>
                    <xdr:colOff>91440</xdr:colOff>
                    <xdr:row>44</xdr:row>
                    <xdr:rowOff>152400</xdr:rowOff>
                  </from>
                  <to>
                    <xdr:col>3</xdr:col>
                    <xdr:colOff>152400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2</xdr:col>
                    <xdr:colOff>91440</xdr:colOff>
                    <xdr:row>16</xdr:row>
                    <xdr:rowOff>152400</xdr:rowOff>
                  </from>
                  <to>
                    <xdr:col>3</xdr:col>
                    <xdr:colOff>152400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2</xdr:col>
                    <xdr:colOff>91440</xdr:colOff>
                    <xdr:row>17</xdr:row>
                    <xdr:rowOff>152400</xdr:rowOff>
                  </from>
                  <to>
                    <xdr:col>3</xdr:col>
                    <xdr:colOff>152400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0"/>
  <sheetViews>
    <sheetView view="pageBreakPreview" topLeftCell="A14" zoomScaleNormal="100" zoomScaleSheetLayoutView="100" workbookViewId="0">
      <selection activeCell="X30" sqref="X30"/>
    </sheetView>
  </sheetViews>
  <sheetFormatPr defaultColWidth="3.09765625" defaultRowHeight="28.8" customHeight="1" x14ac:dyDescent="0.15"/>
  <cols>
    <col min="1" max="1" width="3.09765625" style="16"/>
    <col min="2" max="21" width="3.09765625" style="16" customWidth="1"/>
    <col min="22" max="16384" width="3.09765625" style="16"/>
  </cols>
  <sheetData>
    <row r="1" spans="1:41" ht="28.8" customHeight="1" x14ac:dyDescent="0.15">
      <c r="A1" s="56" t="s">
        <v>190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1" ht="28.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41" ht="28.8" customHeight="1" x14ac:dyDescent="0.2">
      <c r="A3" s="59" t="s">
        <v>188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41" ht="28.8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41" ht="28.8" customHeight="1" x14ac:dyDescent="0.15">
      <c r="A5" s="63" t="s">
        <v>140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41" ht="28.8" customHeight="1" x14ac:dyDescent="0.15">
      <c r="A6" s="64" t="s">
        <v>63</v>
      </c>
      <c r="B6" s="65"/>
      <c r="C6" s="65"/>
      <c r="D6" s="65"/>
      <c r="E6" s="65"/>
      <c r="F6" s="65"/>
      <c r="G6" s="65"/>
      <c r="H6" s="65"/>
      <c r="I6" s="66"/>
      <c r="J6" s="64" t="s">
        <v>60</v>
      </c>
      <c r="K6" s="65"/>
      <c r="L6" s="65"/>
      <c r="M6" s="65"/>
      <c r="N6" s="66"/>
      <c r="O6" s="64" t="s">
        <v>86</v>
      </c>
      <c r="P6" s="65"/>
      <c r="Q6" s="65"/>
      <c r="R6" s="65"/>
      <c r="S6" s="64" t="s">
        <v>133</v>
      </c>
      <c r="T6" s="65"/>
      <c r="U6" s="66"/>
      <c r="V6" s="89" t="s">
        <v>141</v>
      </c>
      <c r="W6" s="89"/>
      <c r="X6" s="89"/>
      <c r="Y6" s="90"/>
    </row>
    <row r="7" spans="1:41" ht="28.8" customHeight="1" x14ac:dyDescent="0.15">
      <c r="A7" s="74" t="s">
        <v>61</v>
      </c>
      <c r="B7" s="75"/>
      <c r="C7" s="68"/>
      <c r="D7" s="68"/>
      <c r="E7" s="68"/>
      <c r="F7" s="68"/>
      <c r="G7" s="68"/>
      <c r="H7" s="68"/>
      <c r="I7" s="69"/>
      <c r="J7" s="74"/>
      <c r="K7" s="75"/>
      <c r="L7" s="75"/>
      <c r="M7" s="75"/>
      <c r="N7" s="86"/>
      <c r="O7" s="74"/>
      <c r="P7" s="75"/>
      <c r="Q7" s="75"/>
      <c r="R7" s="75"/>
      <c r="S7" s="74"/>
      <c r="T7" s="75"/>
      <c r="U7" s="86"/>
      <c r="V7" s="87"/>
      <c r="W7" s="87"/>
      <c r="X7" s="87"/>
      <c r="Y7" s="88"/>
    </row>
    <row r="8" spans="1:41" ht="28.8" customHeight="1" x14ac:dyDescent="0.15">
      <c r="A8" s="74" t="s">
        <v>61</v>
      </c>
      <c r="B8" s="75"/>
      <c r="C8" s="68"/>
      <c r="D8" s="68"/>
      <c r="E8" s="68"/>
      <c r="F8" s="68"/>
      <c r="G8" s="68"/>
      <c r="H8" s="68"/>
      <c r="I8" s="69"/>
      <c r="J8" s="74"/>
      <c r="K8" s="75"/>
      <c r="L8" s="75"/>
      <c r="M8" s="75"/>
      <c r="N8" s="86"/>
      <c r="O8" s="74"/>
      <c r="P8" s="75"/>
      <c r="Q8" s="75"/>
      <c r="R8" s="75"/>
      <c r="S8" s="74"/>
      <c r="T8" s="75"/>
      <c r="U8" s="86"/>
      <c r="V8" s="87"/>
      <c r="W8" s="87"/>
      <c r="X8" s="87"/>
      <c r="Y8" s="88"/>
    </row>
    <row r="9" spans="1:41" ht="28.8" customHeight="1" x14ac:dyDescent="0.15">
      <c r="A9" s="74" t="s">
        <v>61</v>
      </c>
      <c r="B9" s="75"/>
      <c r="C9" s="68"/>
      <c r="D9" s="68"/>
      <c r="E9" s="68"/>
      <c r="F9" s="68"/>
      <c r="G9" s="68"/>
      <c r="H9" s="68"/>
      <c r="I9" s="69"/>
      <c r="J9" s="74"/>
      <c r="K9" s="75"/>
      <c r="L9" s="75"/>
      <c r="M9" s="75"/>
      <c r="N9" s="86"/>
      <c r="O9" s="74"/>
      <c r="P9" s="75"/>
      <c r="Q9" s="75"/>
      <c r="R9" s="75"/>
      <c r="S9" s="74"/>
      <c r="T9" s="75"/>
      <c r="U9" s="86"/>
      <c r="V9" s="87"/>
      <c r="W9" s="87"/>
      <c r="X9" s="87"/>
      <c r="Y9" s="88"/>
    </row>
    <row r="10" spans="1:41" ht="28.8" customHeight="1" x14ac:dyDescent="0.15">
      <c r="A10" s="74" t="s">
        <v>61</v>
      </c>
      <c r="B10" s="75"/>
      <c r="C10" s="68"/>
      <c r="D10" s="68"/>
      <c r="E10" s="68"/>
      <c r="F10" s="68"/>
      <c r="G10" s="68"/>
      <c r="H10" s="68"/>
      <c r="I10" s="69"/>
      <c r="J10" s="74"/>
      <c r="K10" s="75"/>
      <c r="L10" s="75"/>
      <c r="M10" s="75"/>
      <c r="N10" s="86"/>
      <c r="O10" s="74"/>
      <c r="P10" s="75"/>
      <c r="Q10" s="75"/>
      <c r="R10" s="75"/>
      <c r="S10" s="74"/>
      <c r="T10" s="75"/>
      <c r="U10" s="86"/>
      <c r="V10" s="87"/>
      <c r="W10" s="87"/>
      <c r="X10" s="87"/>
      <c r="Y10" s="88"/>
      <c r="AO10" s="22"/>
    </row>
    <row r="11" spans="1:41" ht="28.8" customHeight="1" x14ac:dyDescent="0.15">
      <c r="A11" s="74" t="s">
        <v>61</v>
      </c>
      <c r="B11" s="75"/>
      <c r="C11" s="68"/>
      <c r="D11" s="68"/>
      <c r="E11" s="68"/>
      <c r="F11" s="68"/>
      <c r="G11" s="68"/>
      <c r="H11" s="68"/>
      <c r="I11" s="69"/>
      <c r="J11" s="74"/>
      <c r="K11" s="75"/>
      <c r="L11" s="75"/>
      <c r="M11" s="75"/>
      <c r="N11" s="86"/>
      <c r="O11" s="74"/>
      <c r="P11" s="75"/>
      <c r="Q11" s="75"/>
      <c r="R11" s="75"/>
      <c r="S11" s="74"/>
      <c r="T11" s="75"/>
      <c r="U11" s="86"/>
      <c r="V11" s="87"/>
      <c r="W11" s="87"/>
      <c r="X11" s="87"/>
      <c r="Y11" s="88"/>
    </row>
    <row r="12" spans="1:41" ht="28.8" customHeight="1" x14ac:dyDescent="0.15">
      <c r="A12" s="64" t="s">
        <v>134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74"/>
      <c r="T12" s="75"/>
      <c r="U12" s="86"/>
      <c r="V12" s="87"/>
      <c r="W12" s="87"/>
      <c r="X12" s="87"/>
      <c r="Y12" s="88"/>
    </row>
    <row r="13" spans="1:41" ht="28.8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41" ht="28.8" customHeight="1" x14ac:dyDescent="0.15">
      <c r="A14" s="56" t="s">
        <v>142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15"/>
      <c r="W14" s="15"/>
      <c r="X14" s="15"/>
      <c r="Y14" s="15"/>
    </row>
    <row r="15" spans="1:41" ht="28.8" customHeight="1" x14ac:dyDescent="0.15">
      <c r="A15" s="15"/>
      <c r="B15" s="15"/>
      <c r="C15" s="56" t="s">
        <v>56</v>
      </c>
      <c r="D15" s="56"/>
      <c r="E15" s="44"/>
      <c r="F15" s="44"/>
      <c r="G15" s="15" t="s">
        <v>57</v>
      </c>
      <c r="H15" s="44"/>
      <c r="I15" s="44"/>
      <c r="J15" s="15" t="s">
        <v>58</v>
      </c>
      <c r="K15" s="44"/>
      <c r="L15" s="44"/>
      <c r="M15" s="15" t="s">
        <v>59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41" ht="28.8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 ht="28.8" customHeight="1" x14ac:dyDescent="0.15">
      <c r="A17" s="56" t="s">
        <v>189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6" s="40" customFormat="1" ht="28.95" customHeight="1" x14ac:dyDescent="0.15">
      <c r="A18" s="36"/>
      <c r="B18" s="45" t="s">
        <v>3</v>
      </c>
      <c r="C18" s="45"/>
      <c r="D18" s="45"/>
      <c r="E18" s="44"/>
      <c r="F18" s="44"/>
      <c r="G18" s="44"/>
      <c r="H18" s="44"/>
      <c r="I18" s="44"/>
      <c r="J18" s="44"/>
      <c r="K18" s="36" t="s">
        <v>4</v>
      </c>
      <c r="L18" s="37" t="s">
        <v>12</v>
      </c>
      <c r="M18" s="46">
        <v>0.5</v>
      </c>
      <c r="N18" s="46"/>
      <c r="O18" s="46"/>
      <c r="P18" s="36" t="s">
        <v>14</v>
      </c>
      <c r="Q18" s="44" t="str">
        <f>IF(E18="","",ROUNDDOWN(E18*M18,-2))</f>
        <v/>
      </c>
      <c r="R18" s="44"/>
      <c r="S18" s="44"/>
      <c r="T18" s="44"/>
      <c r="U18" s="44"/>
      <c r="V18" s="44"/>
      <c r="W18" s="45" t="s">
        <v>5</v>
      </c>
      <c r="X18" s="45"/>
      <c r="Y18" s="45"/>
      <c r="Z18" s="36"/>
    </row>
    <row r="19" spans="1:26" s="40" customFormat="1" ht="28.95" customHeight="1" x14ac:dyDescent="0.15">
      <c r="A19" s="36"/>
      <c r="B19" s="45" t="s">
        <v>6</v>
      </c>
      <c r="C19" s="45"/>
      <c r="D19" s="45"/>
      <c r="E19" s="47"/>
      <c r="F19" s="47"/>
      <c r="G19" s="47"/>
      <c r="H19" s="47"/>
      <c r="I19" s="47"/>
      <c r="J19" s="47"/>
      <c r="K19" s="36" t="s">
        <v>13</v>
      </c>
      <c r="L19" s="37" t="s">
        <v>12</v>
      </c>
      <c r="M19" s="56">
        <v>2500</v>
      </c>
      <c r="N19" s="56"/>
      <c r="O19" s="36" t="s">
        <v>4</v>
      </c>
      <c r="P19" s="36" t="s">
        <v>14</v>
      </c>
      <c r="Q19" s="44" t="str">
        <f>IF(E19="","",ROUNDDOWN(E19*M19,-2))</f>
        <v/>
      </c>
      <c r="R19" s="44"/>
      <c r="S19" s="44"/>
      <c r="T19" s="44"/>
      <c r="U19" s="44"/>
      <c r="V19" s="44"/>
      <c r="W19" s="45" t="s">
        <v>7</v>
      </c>
      <c r="X19" s="45"/>
      <c r="Y19" s="45"/>
      <c r="Z19" s="36"/>
    </row>
    <row r="20" spans="1:26" s="40" customFormat="1" ht="28.95" customHeight="1" x14ac:dyDescent="0.15">
      <c r="A20" s="36"/>
      <c r="B20" s="45" t="s">
        <v>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4" t="str">
        <f>IF(Q18="","",MIN(Q18,Q19))</f>
        <v/>
      </c>
      <c r="N20" s="44"/>
      <c r="O20" s="44"/>
      <c r="P20" s="44"/>
      <c r="Q20" s="44"/>
      <c r="R20" s="44"/>
      <c r="S20" s="44"/>
      <c r="T20" s="44"/>
      <c r="U20" s="44"/>
      <c r="V20" s="44"/>
      <c r="W20" s="45" t="s">
        <v>9</v>
      </c>
      <c r="X20" s="45"/>
      <c r="Y20" s="45"/>
      <c r="Z20" s="36"/>
    </row>
    <row r="21" spans="1:26" ht="28.8" customHeight="1" x14ac:dyDescent="0.15">
      <c r="A21" s="15"/>
    </row>
    <row r="22" spans="1:26" ht="28.8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6" ht="28.8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6" ht="28.8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6" ht="28.8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6" ht="28.8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6" ht="28.8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6" ht="28.8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6" ht="28.8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 ht="28.8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</sheetData>
  <mergeCells count="60">
    <mergeCell ref="Q18:V18"/>
    <mergeCell ref="B20:L20"/>
    <mergeCell ref="M20:V20"/>
    <mergeCell ref="W20:Y20"/>
    <mergeCell ref="B19:D19"/>
    <mergeCell ref="W19:Y19"/>
    <mergeCell ref="W18:Y18"/>
    <mergeCell ref="M18:O18"/>
    <mergeCell ref="E19:J19"/>
    <mergeCell ref="M19:N19"/>
    <mergeCell ref="Q19:V19"/>
    <mergeCell ref="B18:D18"/>
    <mergeCell ref="E18:J18"/>
    <mergeCell ref="A1:Y1"/>
    <mergeCell ref="S12:U12"/>
    <mergeCell ref="V12:Y12"/>
    <mergeCell ref="A12:R12"/>
    <mergeCell ref="A9:B9"/>
    <mergeCell ref="V7:Y7"/>
    <mergeCell ref="V8:Y8"/>
    <mergeCell ref="A11:B11"/>
    <mergeCell ref="A7:B7"/>
    <mergeCell ref="A8:B8"/>
    <mergeCell ref="A3:Y3"/>
    <mergeCell ref="A5:Y5"/>
    <mergeCell ref="V6:Y6"/>
    <mergeCell ref="A10:B10"/>
    <mergeCell ref="C11:I11"/>
    <mergeCell ref="O10:R10"/>
    <mergeCell ref="A14:U14"/>
    <mergeCell ref="C15:D15"/>
    <mergeCell ref="E15:F15"/>
    <mergeCell ref="H15:I15"/>
    <mergeCell ref="K15:L15"/>
    <mergeCell ref="S10:U10"/>
    <mergeCell ref="V10:Y10"/>
    <mergeCell ref="O11:R11"/>
    <mergeCell ref="S11:U11"/>
    <mergeCell ref="V11:Y11"/>
    <mergeCell ref="V9:Y9"/>
    <mergeCell ref="A17:Y17"/>
    <mergeCell ref="A6:I6"/>
    <mergeCell ref="C7:I7"/>
    <mergeCell ref="C8:I8"/>
    <mergeCell ref="C9:I9"/>
    <mergeCell ref="C10:I10"/>
    <mergeCell ref="J9:N9"/>
    <mergeCell ref="J10:N10"/>
    <mergeCell ref="J11:N11"/>
    <mergeCell ref="S6:U6"/>
    <mergeCell ref="O6:R6"/>
    <mergeCell ref="J6:N6"/>
    <mergeCell ref="J7:N7"/>
    <mergeCell ref="J8:N8"/>
    <mergeCell ref="O7:R7"/>
    <mergeCell ref="S7:U7"/>
    <mergeCell ref="O8:R8"/>
    <mergeCell ref="S8:U8"/>
    <mergeCell ref="O9:R9"/>
    <mergeCell ref="S9:U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1"/>
  <sheetViews>
    <sheetView view="pageBreakPreview" topLeftCell="A8" zoomScaleNormal="100" zoomScaleSheetLayoutView="100" workbookViewId="0">
      <selection activeCell="AE20" sqref="AE20"/>
    </sheetView>
  </sheetViews>
  <sheetFormatPr defaultColWidth="3.09765625" defaultRowHeight="28.8" customHeight="1" x14ac:dyDescent="0.15"/>
  <cols>
    <col min="1" max="1" width="3.09765625" style="22"/>
    <col min="2" max="21" width="3.09765625" style="22" customWidth="1"/>
    <col min="22" max="16384" width="3.09765625" style="22"/>
  </cols>
  <sheetData>
    <row r="1" spans="1:25" ht="28.8" customHeight="1" x14ac:dyDescent="0.15">
      <c r="A1" s="95" t="s">
        <v>143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ht="28.8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8.8" customHeight="1" x14ac:dyDescent="0.2">
      <c r="A3" s="109" t="s">
        <v>161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28.8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28.8" customHeight="1" x14ac:dyDescent="0.15">
      <c r="A5" s="110" t="s">
        <v>158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28.8" customHeight="1" x14ac:dyDescent="0.15">
      <c r="A6" s="101" t="s">
        <v>63</v>
      </c>
      <c r="B6" s="102"/>
      <c r="C6" s="102"/>
      <c r="D6" s="102"/>
      <c r="E6" s="102"/>
      <c r="F6" s="102"/>
      <c r="G6" s="102"/>
      <c r="H6" s="102"/>
      <c r="I6" s="102"/>
      <c r="J6" s="102"/>
      <c r="K6" s="103"/>
      <c r="L6" s="101" t="s">
        <v>60</v>
      </c>
      <c r="M6" s="102"/>
      <c r="N6" s="102"/>
      <c r="O6" s="102"/>
      <c r="P6" s="103"/>
      <c r="Q6" s="101" t="s">
        <v>86</v>
      </c>
      <c r="R6" s="102"/>
      <c r="S6" s="102"/>
      <c r="T6" s="102"/>
      <c r="U6" s="103"/>
      <c r="V6" s="101" t="s">
        <v>159</v>
      </c>
      <c r="W6" s="102"/>
      <c r="X6" s="102"/>
      <c r="Y6" s="103"/>
    </row>
    <row r="7" spans="1:25" ht="28.8" customHeight="1" x14ac:dyDescent="0.15">
      <c r="A7" s="107" t="s">
        <v>61</v>
      </c>
      <c r="B7" s="108"/>
      <c r="C7" s="97"/>
      <c r="D7" s="97"/>
      <c r="E7" s="97"/>
      <c r="F7" s="97"/>
      <c r="G7" s="97"/>
      <c r="H7" s="97"/>
      <c r="I7" s="97"/>
      <c r="J7" s="97"/>
      <c r="K7" s="97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9"/>
      <c r="W7" s="99"/>
      <c r="X7" s="99"/>
      <c r="Y7" s="99"/>
    </row>
    <row r="8" spans="1:25" ht="28.8" customHeight="1" x14ac:dyDescent="0.15">
      <c r="A8" s="107" t="s">
        <v>61</v>
      </c>
      <c r="B8" s="108"/>
      <c r="C8" s="97"/>
      <c r="D8" s="97"/>
      <c r="E8" s="97"/>
      <c r="F8" s="97"/>
      <c r="G8" s="97"/>
      <c r="H8" s="97"/>
      <c r="I8" s="97"/>
      <c r="J8" s="97"/>
      <c r="K8" s="97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99"/>
      <c r="W8" s="99"/>
      <c r="X8" s="99"/>
      <c r="Y8" s="99"/>
    </row>
    <row r="9" spans="1:25" ht="28.8" customHeight="1" x14ac:dyDescent="0.15">
      <c r="A9" s="107" t="s">
        <v>61</v>
      </c>
      <c r="B9" s="108"/>
      <c r="C9" s="97"/>
      <c r="D9" s="97"/>
      <c r="E9" s="97"/>
      <c r="F9" s="97"/>
      <c r="G9" s="97"/>
      <c r="H9" s="97"/>
      <c r="I9" s="97"/>
      <c r="J9" s="97"/>
      <c r="K9" s="97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99"/>
      <c r="W9" s="99"/>
      <c r="X9" s="99"/>
      <c r="Y9" s="99"/>
    </row>
    <row r="10" spans="1:25" ht="28.8" customHeight="1" x14ac:dyDescent="0.15">
      <c r="A10" s="107" t="s">
        <v>61</v>
      </c>
      <c r="B10" s="108"/>
      <c r="C10" s="97"/>
      <c r="D10" s="97"/>
      <c r="E10" s="97"/>
      <c r="F10" s="97"/>
      <c r="G10" s="97"/>
      <c r="H10" s="97"/>
      <c r="I10" s="97"/>
      <c r="J10" s="97"/>
      <c r="K10" s="97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99"/>
      <c r="W10" s="99"/>
      <c r="X10" s="99"/>
      <c r="Y10" s="99"/>
    </row>
    <row r="11" spans="1:25" ht="28.8" customHeight="1" x14ac:dyDescent="0.15">
      <c r="A11" s="107" t="s">
        <v>61</v>
      </c>
      <c r="B11" s="108"/>
      <c r="C11" s="97"/>
      <c r="D11" s="97"/>
      <c r="E11" s="97"/>
      <c r="F11" s="97"/>
      <c r="G11" s="97"/>
      <c r="H11" s="97"/>
      <c r="I11" s="97"/>
      <c r="J11" s="97"/>
      <c r="K11" s="97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99"/>
      <c r="W11" s="99"/>
      <c r="X11" s="99"/>
      <c r="Y11" s="99"/>
    </row>
    <row r="12" spans="1:25" ht="28.8" customHeight="1" x14ac:dyDescent="0.15">
      <c r="A12" s="101" t="s">
        <v>134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93"/>
      <c r="W12" s="93"/>
      <c r="X12" s="93"/>
      <c r="Y12" s="94"/>
    </row>
    <row r="13" spans="1:25" ht="28.8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28.8" customHeight="1" x14ac:dyDescent="0.15">
      <c r="A14" s="95" t="s">
        <v>142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25"/>
      <c r="W14" s="25"/>
      <c r="X14" s="25"/>
      <c r="Y14" s="25"/>
    </row>
    <row r="15" spans="1:25" ht="28.8" customHeight="1" x14ac:dyDescent="0.15">
      <c r="A15" s="25"/>
      <c r="B15" s="25"/>
      <c r="C15" s="95" t="s">
        <v>56</v>
      </c>
      <c r="D15" s="95"/>
      <c r="E15" s="91"/>
      <c r="F15" s="91"/>
      <c r="G15" s="25" t="s">
        <v>57</v>
      </c>
      <c r="H15" s="91"/>
      <c r="I15" s="91"/>
      <c r="J15" s="25" t="s">
        <v>58</v>
      </c>
      <c r="K15" s="91"/>
      <c r="L15" s="91"/>
      <c r="M15" s="25" t="s">
        <v>59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28.8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28.8" customHeight="1" x14ac:dyDescent="0.15">
      <c r="A17" s="95" t="s">
        <v>163</v>
      </c>
      <c r="B17" s="95"/>
      <c r="C17" s="95"/>
      <c r="D17" s="95"/>
      <c r="E17" s="30"/>
      <c r="F17" s="32" t="s">
        <v>162</v>
      </c>
      <c r="G17" s="95" t="s">
        <v>123</v>
      </c>
      <c r="H17" s="95"/>
      <c r="I17" s="95"/>
      <c r="J17" s="95"/>
      <c r="K17" s="30"/>
      <c r="L17" s="32" t="s">
        <v>162</v>
      </c>
      <c r="M17" s="95" t="s">
        <v>125</v>
      </c>
      <c r="N17" s="95"/>
      <c r="O17" s="95"/>
      <c r="P17" s="95"/>
      <c r="Q17" s="30"/>
      <c r="R17" s="32" t="s">
        <v>162</v>
      </c>
      <c r="S17" s="95" t="s">
        <v>124</v>
      </c>
      <c r="T17" s="95"/>
      <c r="U17" s="95"/>
      <c r="V17" s="95"/>
      <c r="W17" s="30"/>
      <c r="X17" s="30"/>
      <c r="Y17" s="30"/>
    </row>
    <row r="18" spans="1:25" ht="28.8" customHeight="1" x14ac:dyDescent="0.15">
      <c r="A18" s="30"/>
      <c r="B18" s="30"/>
      <c r="C18" s="30"/>
      <c r="D18" s="30"/>
      <c r="E18" s="30"/>
      <c r="F18" s="96" t="s">
        <v>187</v>
      </c>
      <c r="G18" s="96"/>
      <c r="H18" s="96"/>
      <c r="I18" s="96"/>
      <c r="J18" s="96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8.8" customHeight="1" x14ac:dyDescent="0.15">
      <c r="A19" s="95" t="s">
        <v>186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1:25" ht="28.8" customHeight="1" x14ac:dyDescent="0.15">
      <c r="A20" s="25"/>
      <c r="B20" s="106" t="s">
        <v>149</v>
      </c>
      <c r="C20" s="106"/>
      <c r="D20" s="106"/>
      <c r="E20" s="106"/>
      <c r="F20" s="91"/>
      <c r="G20" s="91"/>
      <c r="H20" s="91"/>
      <c r="I20" s="91"/>
      <c r="J20" s="91"/>
      <c r="K20" s="91"/>
      <c r="L20" s="26" t="s">
        <v>4</v>
      </c>
      <c r="M20" s="26" t="s">
        <v>12</v>
      </c>
      <c r="N20" s="105">
        <v>0.5</v>
      </c>
      <c r="O20" s="105"/>
      <c r="P20" s="26" t="s">
        <v>14</v>
      </c>
      <c r="Q20" s="91" t="str">
        <f>IF(F20="","",ROUNDDOWN(F20*N20,-2))</f>
        <v/>
      </c>
      <c r="R20" s="91"/>
      <c r="S20" s="91"/>
      <c r="T20" s="91"/>
      <c r="U20" s="91"/>
      <c r="V20" s="91"/>
      <c r="W20" s="92" t="s">
        <v>4</v>
      </c>
      <c r="X20" s="92"/>
      <c r="Y20" s="92"/>
    </row>
    <row r="21" spans="1:25" ht="28.8" customHeight="1" x14ac:dyDescent="0.2">
      <c r="A21" s="25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7"/>
      <c r="M21" s="26"/>
      <c r="N21" s="105" t="s">
        <v>157</v>
      </c>
      <c r="O21" s="105"/>
      <c r="P21" s="105"/>
      <c r="Q21" s="104" t="str">
        <f>IF(F20="","",IF(30000&lt;ROUNDDOWN(Q20,-2),30000,ROUNDDOWN(Q20,-2)))</f>
        <v/>
      </c>
      <c r="R21" s="104"/>
      <c r="S21" s="104"/>
      <c r="T21" s="104"/>
      <c r="U21" s="104"/>
      <c r="V21" s="104"/>
      <c r="W21" s="92" t="s">
        <v>4</v>
      </c>
      <c r="X21" s="92"/>
      <c r="Y21" s="92"/>
    </row>
    <row r="22" spans="1:25" ht="28.8" customHeight="1" x14ac:dyDescent="0.15">
      <c r="A22" s="25"/>
      <c r="Q22" s="98">
        <v>30000</v>
      </c>
      <c r="R22" s="98"/>
      <c r="S22" s="98"/>
      <c r="T22" s="98"/>
      <c r="U22" s="98"/>
      <c r="V22" s="98"/>
      <c r="W22" s="98"/>
    </row>
    <row r="23" spans="1:25" ht="28.8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8.8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8.8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8.8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8.8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28.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28.8" customHeigh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ht="28.8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ht="28.8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</sheetData>
  <mergeCells count="54">
    <mergeCell ref="A1:Y1"/>
    <mergeCell ref="A3:Y3"/>
    <mergeCell ref="A5:Y5"/>
    <mergeCell ref="V6:Y6"/>
    <mergeCell ref="A6:K6"/>
    <mergeCell ref="L6:P6"/>
    <mergeCell ref="Q6:U6"/>
    <mergeCell ref="C11:K11"/>
    <mergeCell ref="L7:P7"/>
    <mergeCell ref="A14:U14"/>
    <mergeCell ref="C15:D15"/>
    <mergeCell ref="E15:F15"/>
    <mergeCell ref="H15:I15"/>
    <mergeCell ref="K15:L15"/>
    <mergeCell ref="A11:B11"/>
    <mergeCell ref="A10:B10"/>
    <mergeCell ref="A9:B9"/>
    <mergeCell ref="A8:B8"/>
    <mergeCell ref="A7:B7"/>
    <mergeCell ref="Q7:U7"/>
    <mergeCell ref="L10:P10"/>
    <mergeCell ref="Q10:U10"/>
    <mergeCell ref="C7:K7"/>
    <mergeCell ref="V7:Y7"/>
    <mergeCell ref="L8:P8"/>
    <mergeCell ref="Q8:U8"/>
    <mergeCell ref="V8:Y8"/>
    <mergeCell ref="L9:P9"/>
    <mergeCell ref="Q9:U9"/>
    <mergeCell ref="V9:Y9"/>
    <mergeCell ref="C8:K8"/>
    <mergeCell ref="C9:K9"/>
    <mergeCell ref="C10:K10"/>
    <mergeCell ref="Q22:W22"/>
    <mergeCell ref="V10:Y10"/>
    <mergeCell ref="L11:P11"/>
    <mergeCell ref="Q11:U11"/>
    <mergeCell ref="V11:Y11"/>
    <mergeCell ref="A12:U12"/>
    <mergeCell ref="Q21:V21"/>
    <mergeCell ref="N21:P21"/>
    <mergeCell ref="W21:Y21"/>
    <mergeCell ref="A19:Y19"/>
    <mergeCell ref="B20:E20"/>
    <mergeCell ref="F20:K20"/>
    <mergeCell ref="N20:O20"/>
    <mergeCell ref="Q20:V20"/>
    <mergeCell ref="W20:Y20"/>
    <mergeCell ref="V12:Y12"/>
    <mergeCell ref="A17:D17"/>
    <mergeCell ref="G17:J17"/>
    <mergeCell ref="M17:P17"/>
    <mergeCell ref="S17:V17"/>
    <mergeCell ref="F18:J1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研修活動</vt:lpstr>
      <vt:lpstr>種苗購入(果樹)</vt:lpstr>
      <vt:lpstr>種苗購入(野菜)</vt:lpstr>
      <vt:lpstr>被覆作業委託</vt:lpstr>
      <vt:lpstr>園芸ハウス改修</vt:lpstr>
      <vt:lpstr>かん水・排水対策</vt:lpstr>
      <vt:lpstr>帆柱・枝受支柱導入</vt:lpstr>
      <vt:lpstr>交信攪乱剤購入支援</vt:lpstr>
      <vt:lpstr>高温障害対策資材購入支援</vt:lpstr>
      <vt:lpstr>結実確保対策支援</vt:lpstr>
      <vt:lpstr>かん水・排水対策!Print_Area</vt:lpstr>
      <vt:lpstr>園芸ハウス改修!Print_Area</vt:lpstr>
      <vt:lpstr>結実確保対策支援!Print_Area</vt:lpstr>
      <vt:lpstr>研修活動!Print_Area</vt:lpstr>
      <vt:lpstr>交信攪乱剤購入支援!Print_Area</vt:lpstr>
      <vt:lpstr>高温障害対策資材購入支援!Print_Area</vt:lpstr>
      <vt:lpstr>'種苗購入(果樹)'!Print_Area</vt:lpstr>
      <vt:lpstr>'種苗購入(野菜)'!Print_Area</vt:lpstr>
      <vt:lpstr>帆柱・枝受支柱導入!Print_Area</vt:lpstr>
      <vt:lpstr>被覆作業委託!Print_Area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2026-04-01T01:16:41Z</dcterms:modified>
</cp:coreProperties>
</file>