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水道課（情）\業務係\38経営比較分析表\R01\[下水道事業]【経営比較分析表】2019_062081_47_1718\"/>
    </mc:Choice>
  </mc:AlternateContent>
  <workbookProtection workbookAlgorithmName="SHA-512" workbookHashValue="pohWMwmW2egSLcP0v+DPGDddUPAKMtKs4/dg8dMUqcOMd8l1KaejM5mUPtYRm+DTa8J/+vKWeeLNymlRNOf/yg==" workbookSaltValue="7Br5nFg9ukF1xaeowX5rr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<sst xmlns="http://schemas.openxmlformats.org/spreadsheetml/2006/main" count="236" uniqueCount="119">
  <si>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</si>
  <si>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</si>
  <si>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</si>
  <si>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</si>
  <si>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</si>
  <si>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</si>
  <si>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</si>
  <si>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</si>
  <si>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</si>
  <si>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</si>
  <si>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</si>
  <si>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</si>
  <si>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</si>
  <si>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</si>
  <si>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</si>
  <si>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</si>
  <si>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</si>
  <si>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</si>
  <si>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</si>
  <si>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</si>
  <si>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</si>
  <si>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</si>
  <si>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</si>
  <si>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</si>
  <si>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</si>
  <si>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</si>
  <si>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</si>
  <si>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</si>
  <si>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</si>
  <si>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</si>
  <si>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</si>
  <si>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</si>
  <si>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</si>
  <si>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</si>
  <si>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</si>
  <si>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</si>
  <si>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</si>
  <si>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</si>
  <si>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</si>
  <si>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</si>
  <si>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</si>
  <si>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</si>
  <si>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</si>
  <si>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</si>
  <si>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</si>
  <si>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</si>
  <si>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</si>
  <si>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</si>
  <si>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</si>
  <si>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</si>
  <si>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</si>
  <si>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</si>
  <si>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</si>
  <si>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</si>
  <si>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</si>
  <si>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</si>
  <si>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</si>
  <si>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</si>
  <si>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</si>
  <si>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</si>
  <si>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</si>
  <si>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</si>
  <si>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</si>
  <si>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</si>
  <si>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</si>
  <si>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</si>
  <si>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</si>
  <si>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</si>
  <si>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</si>
  <si>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</si>
  <si>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</si>
  <si>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</si>
  <si>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</si>
  <si>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</si>
  <si>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</si>
  <si>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</si>
  <si>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</si>
  <si>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</si>
  <si>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</si>
  <si>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</si>
  <si>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</si>
  <si>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</si>
  <si>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</si>
  <si>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</si>
  <si>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</si>
  <si>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</si>
  <si>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</si>
  <si>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</si>
  <si>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</si>
  <si>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</si>
  <si>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</si>
  <si>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</si>
  <si>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</si>
  <si>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</si>
  <si>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</si>
  <si>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</si>
  <si>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</si>
  <si>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村山市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</si>
  <si>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</si>
  <si>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</si>
  <si>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</si>
  <si>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</si>
  <si>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</si>
  <si>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</si>
  <si>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</si>
  <si>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</si>
  <si>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</si>
  <si>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</si>
  <si>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</si>
  <si>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</si>
  <si>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</si>
  <si>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</si>
  <si>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</si>
  <si>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</si>
  <si>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</si>
  <si>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</si>
  <si>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当市における農業集落排水事業は、平成9年に供用を開始し、管渠については法定耐用年数を経過しているものはないが、終末処理場については、耐用年数を経過している設備もある。施設の修繕・更新工事は、機能強化対策に沿って順次行っていく。ただし、修繕・更新工事については、多額の費用が生じることから、国の支出金や企業債によって財源を確保することとなるが、経営を圧迫することが予想されることから、経営改善の実施に取り組む必要がある。</t>
    <rPh sb="78" eb="80">
      <t>セツビ</t>
    </rPh>
    <phoneticPr fontId="16"/>
  </si>
  <si>
    <t>　現在、農業集落排水事業は終了しているため、新規の整備は無いものの、過去の元利償還金が大きな負担になっており、一般会計からの繰入金がなければ成り立たない経営状況にある。今後は元利償還金も下がってくるが、より一層の支出の抑制、収入の増を図り、繰入金を減少させていく。
　施設の修繕・更新等は、機能強化対策に沿って、財政状況を考慮しながら進めていく。
　収入については、料金改定を視野に入れた取り組みを行っていく。特に農集排の料金体系は戸数、世帯人数に応じている状況にあるため、従量制への移行及び料金改定を検討する。</t>
    <rPh sb="4" eb="6">
      <t>ノウギョウ</t>
    </rPh>
    <rPh sb="6" eb="8">
      <t>シュウラク</t>
    </rPh>
    <rPh sb="8" eb="10">
      <t>ハイスイ</t>
    </rPh>
    <rPh sb="10" eb="12">
      <t>ジギョウ</t>
    </rPh>
    <rPh sb="22" eb="24">
      <t>シンキ</t>
    </rPh>
    <rPh sb="25" eb="27">
      <t>セイビ</t>
    </rPh>
    <rPh sb="28" eb="29">
      <t>ナ</t>
    </rPh>
    <rPh sb="145" eb="147">
      <t>キノウ</t>
    </rPh>
    <rPh sb="147" eb="149">
      <t>キョウカ</t>
    </rPh>
    <rPh sb="149" eb="151">
      <t>タイサク</t>
    </rPh>
    <phoneticPr fontId="16"/>
  </si>
  <si>
    <t>①収益的収支比率
　一般会計からの繰入金に依存している状況にあり、今後も経営改善に向けて取り組んでいく必要がある。
④企業債残高対事業規模比率
　今後も機能強化対策事業等の修繕・更新が見込まれることから、経費削減に向けた取り組みを強化していかなければならない。
⑤経費回収率
　類似団体の平均と同等の数値となっているが昨年度よりも下がっている。今後も、機能強化対策計画に沿って事業を推進することから、料金改定を視野に入れるとともに、より費用の削減に取り組む必要がある。
⑥汚水処理原価　
　処理経費削減に向けた取り組みを強化していかなければならない。
⑦施設利用率
　施設利用率は、類似団体平均と比べ高いが、より適切な施設規模になるようにダウンサイジング等の検討が必要である。
⑧水洗化率
　水洗化率は、類似団体平均と比べ高く、地域内のほとんどの住民が接続している状況にあるが、未接続者への働きかけを引き続き行う。</t>
    <rPh sb="73" eb="75">
      <t>コンゴ</t>
    </rPh>
    <rPh sb="76" eb="78">
      <t>キノウ</t>
    </rPh>
    <rPh sb="78" eb="80">
      <t>キョウカ</t>
    </rPh>
    <rPh sb="80" eb="82">
      <t>タイサク</t>
    </rPh>
    <rPh sb="82" eb="84">
      <t>ジギョウ</t>
    </rPh>
    <rPh sb="84" eb="85">
      <t>トウ</t>
    </rPh>
    <rPh sb="139" eb="141">
      <t>ルイジ</t>
    </rPh>
    <rPh sb="141" eb="143">
      <t>ダンタイ</t>
    </rPh>
    <rPh sb="144" eb="146">
      <t>ヘイキン</t>
    </rPh>
    <rPh sb="147" eb="149">
      <t>ドウトウ</t>
    </rPh>
    <rPh sb="150" eb="152">
      <t>スウチ</t>
    </rPh>
    <rPh sb="159" eb="161">
      <t>サクネン</t>
    </rPh>
    <rPh sb="161" eb="162">
      <t>ド</t>
    </rPh>
    <rPh sb="165" eb="166">
      <t>サ</t>
    </rPh>
    <rPh sb="176" eb="178">
      <t>キノウ</t>
    </rPh>
    <rPh sb="178" eb="180">
      <t>キョウカ</t>
    </rPh>
    <rPh sb="180" eb="182">
      <t>タイサク</t>
    </rPh>
    <rPh sb="364" eb="366">
      <t>チイキ</t>
    </rPh>
    <rPh sb="366" eb="367">
      <t>ナイ</t>
    </rPh>
    <rPh sb="373" eb="375">
      <t>ジュウミン</t>
    </rPh>
    <rPh sb="376" eb="378">
      <t>セツゾク</t>
    </rPh>
    <rPh sb="382" eb="384">
      <t>ジョウキョウ</t>
    </rPh>
    <rPh sb="389" eb="392">
      <t>ミセツゾク</t>
    </rPh>
    <rPh sb="392" eb="393">
      <t>シャ</t>
    </rPh>
    <rPh sb="395" eb="396">
      <t>ハタラ</t>
    </rPh>
    <rPh sb="400" eb="401">
      <t>ヒ</t>
    </rPh>
    <rPh sb="402" eb="403">
      <t>ツヅ</t>
    </rPh>
    <rPh sb="404" eb="405">
      <t>オコナ</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</si>
</sst>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
                  <c:v>0</c:v>
                </c:pt>
                <c:pt idx="1">
                  <c:v>1.94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433-4DC0-8147-250C38668ED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7433-4DC0-8147-250C38668ED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61.12</c:v>
                </c:pt>
                <c:pt idx="1">
                  <c:v>65.47</c:v>
                </c:pt>
                <c:pt idx="2">
                  <c:v>69.83</c:v>
                </c:pt>
                <c:pt idx="3">
                  <c:v>69.83</c:v>
                </c:pt>
                <c:pt idx="4">
                  <c:v>66.25</c:v>
                </c:pt>
              </c:numCache>
            </c:numRef>
          </c:val>
          <c:extLst>
            <c:ext xmlns:c16="http://schemas.microsoft.com/office/drawing/2014/chart" uri="{C3380CC4-5D6E-409C-BE32-E72D297353CC}">
              <c16:uniqueId val="{00000000-B19E-4266-AB8E-797E54FECCB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B19E-4266-AB8E-797E54FECCB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87.6</c:v>
                </c:pt>
                <c:pt idx="1">
                  <c:v>87.75</c:v>
                </c:pt>
                <c:pt idx="2">
                  <c:v>90.39</c:v>
                </c:pt>
                <c:pt idx="3">
                  <c:v>90.43</c:v>
                </c:pt>
                <c:pt idx="4">
                  <c:v>91</c:v>
                </c:pt>
              </c:numCache>
            </c:numRef>
          </c:val>
          <c:extLst>
            <c:ext xmlns:c16="http://schemas.microsoft.com/office/drawing/2014/chart" uri="{C3380CC4-5D6E-409C-BE32-E72D297353CC}">
              <c16:uniqueId val="{00000000-998D-4A77-8397-DEBBDEFF9A0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998D-4A77-8397-DEBBDEFF9A0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100.03</c:v>
                </c:pt>
                <c:pt idx="1">
                  <c:v>104.98</c:v>
                </c:pt>
                <c:pt idx="2">
                  <c:v>76.680000000000007</c:v>
                </c:pt>
                <c:pt idx="3">
                  <c:v>94.64</c:v>
                </c:pt>
                <c:pt idx="4">
                  <c:v>88.17</c:v>
                </c:pt>
              </c:numCache>
            </c:numRef>
          </c:val>
          <c:extLst>
            <c:ext xmlns:c16="http://schemas.microsoft.com/office/drawing/2014/chart" uri="{C3380CC4-5D6E-409C-BE32-E72D297353CC}">
              <c16:uniqueId val="{00000000-098E-447A-BECE-F88BD6F4781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8E-447A-BECE-F88BD6F4781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EF-445A-94EF-3649413D62C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EF-445A-94EF-3649413D62C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BF-42BA-8C1D-F8008A76B56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BF-42BA-8C1D-F8008A76B56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2D-42A2-A83E-DAD9A615281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2D-42A2-A83E-DAD9A615281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54-4901-B49F-5B07A9B19E1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54-4901-B49F-5B07A9B19E1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61-451F-9AD3-281D99541B0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1D61-451F-9AD3-281D99541B0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92.96</c:v>
                </c:pt>
                <c:pt idx="1">
                  <c:v>77.25</c:v>
                </c:pt>
                <c:pt idx="2">
                  <c:v>47.02</c:v>
                </c:pt>
                <c:pt idx="3">
                  <c:v>82.09</c:v>
                </c:pt>
                <c:pt idx="4">
                  <c:v>63.56</c:v>
                </c:pt>
              </c:numCache>
            </c:numRef>
          </c:val>
          <c:extLst>
            <c:ext xmlns:c16="http://schemas.microsoft.com/office/drawing/2014/chart" uri="{C3380CC4-5D6E-409C-BE32-E72D297353CC}">
              <c16:uniqueId val="{00000000-2BDA-4441-AD0A-7DD5682A865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2BDA-4441-AD0A-7DD5682A865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139.11000000000001</c:v>
                </c:pt>
                <c:pt idx="1">
                  <c:v>169.55</c:v>
                </c:pt>
                <c:pt idx="2">
                  <c:v>278.48</c:v>
                </c:pt>
                <c:pt idx="3">
                  <c:v>160.27000000000001</c:v>
                </c:pt>
                <c:pt idx="4">
                  <c:v>170.79</c:v>
                </c:pt>
              </c:numCache>
            </c:numRef>
          </c:val>
          <c:extLst>
            <c:ext xmlns:c16="http://schemas.microsoft.com/office/drawing/2014/chart" uri="{C3380CC4-5D6E-409C-BE32-E72D297353CC}">
              <c16:uniqueId val="{00000000-C890-4464-BD8C-060F2B6DD9D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C890-4464-BD8C-060F2B6DD9D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Z9" zoomScaleNormal="100" workbookViewId="0">
      <selection activeCell="AY35" sqref="AY35"/>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山形県　村山市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23664</v>
      </c>
      <c r="AM8" s="51"/>
      <c r="AN8" s="51"/>
      <c r="AO8" s="51"/>
      <c r="AP8" s="51"/>
      <c r="AQ8" s="51"/>
      <c r="AR8" s="51"/>
      <c r="AS8" s="51"/>
      <c r="AT8" s="46">
        <f>データ!T6</f>
        <v>196.98</v>
      </c>
      <c r="AU8" s="46"/>
      <c r="AV8" s="46"/>
      <c r="AW8" s="46"/>
      <c r="AX8" s="46"/>
      <c r="AY8" s="46"/>
      <c r="AZ8" s="46"/>
      <c r="BA8" s="46"/>
      <c r="BB8" s="46">
        <f>データ!U6</f>
        <v>120.13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5.29</v>
      </c>
      <c r="Q10" s="46"/>
      <c r="R10" s="46"/>
      <c r="S10" s="46"/>
      <c r="T10" s="46"/>
      <c r="U10" s="46"/>
      <c r="V10" s="46"/>
      <c r="W10" s="46">
        <f>データ!Q6</f>
        <v>67.45</v>
      </c>
      <c r="X10" s="46"/>
      <c r="Y10" s="46"/>
      <c r="Z10" s="46"/>
      <c r="AA10" s="46"/>
      <c r="AB10" s="46"/>
      <c r="AC10" s="46"/>
      <c r="AD10" s="51">
        <f>データ!R6</f>
        <v>2860</v>
      </c>
      <c r="AE10" s="51"/>
      <c r="AF10" s="51"/>
      <c r="AG10" s="51"/>
      <c r="AH10" s="51"/>
      <c r="AI10" s="51"/>
      <c r="AJ10" s="51"/>
      <c r="AK10" s="2"/>
      <c r="AL10" s="51">
        <f>データ!V6</f>
        <v>1244</v>
      </c>
      <c r="AM10" s="51"/>
      <c r="AN10" s="51"/>
      <c r="AO10" s="51"/>
      <c r="AP10" s="51"/>
      <c r="AQ10" s="51"/>
      <c r="AR10" s="51"/>
      <c r="AS10" s="51"/>
      <c r="AT10" s="46">
        <f>データ!W6</f>
        <v>1.03</v>
      </c>
      <c r="AU10" s="46"/>
      <c r="AV10" s="46"/>
      <c r="AW10" s="46"/>
      <c r="AX10" s="46"/>
      <c r="AY10" s="46"/>
      <c r="AZ10" s="46"/>
      <c r="BA10" s="46"/>
      <c r="BB10" s="46">
        <f>データ!X6</f>
        <v>1207.77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cMkNliLDFW1tlQ+zflbUVqLbDXhJ+9q8YfzTFwq7+DidM/WY+JJh0R9G74huPpBNCFEGNlAl84/HFcPU8yuj9g==" saltValue="lfDa6ayukewvOlLqwzKew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5546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62081</v>
      </c>
      <c r="D6" s="33">
        <f t="shared" si="3"/>
        <v>47</v>
      </c>
      <c r="E6" s="33">
        <f t="shared" si="3"/>
        <v>17</v>
      </c>
      <c r="F6" s="33">
        <f t="shared" si="3"/>
        <v>5</v>
      </c>
      <c r="G6" s="33">
        <f t="shared" si="3"/>
        <v>0</v>
      </c>
      <c r="H6" s="33" t="str">
        <f t="shared" si="3"/>
        <v>山形県　村山市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5.29</v>
      </c>
      <c r="Q6" s="34">
        <f t="shared" si="3"/>
        <v>67.45</v>
      </c>
      <c r="R6" s="34">
        <f t="shared" si="3"/>
        <v>2860</v>
      </c>
      <c r="S6" s="34">
        <f t="shared" si="3"/>
        <v>23664</v>
      </c>
      <c r="T6" s="34">
        <f t="shared" si="3"/>
        <v>196.98</v>
      </c>
      <c r="U6" s="34">
        <f t="shared" si="3"/>
        <v>120.13</v>
      </c>
      <c r="V6" s="34">
        <f t="shared" si="3"/>
        <v>1244</v>
      </c>
      <c r="W6" s="34">
        <f t="shared" si="3"/>
        <v>1.03</v>
      </c>
      <c r="X6" s="34">
        <f t="shared" si="3"/>
        <v>1207.77</v>
      </c>
      <c r="Y6" s="35">
        <f>IF(Y7="",NA(),Y7)</f>
        <v>100.03</v>
      </c>
      <c r="Z6" s="35">
        <f t="shared" ref="Z6:AH6" si="4">IF(Z7="",NA(),Z7)</f>
        <v>104.98</v>
      </c>
      <c r="AA6" s="35">
        <f t="shared" si="4"/>
        <v>76.680000000000007</v>
      </c>
      <c r="AB6" s="35">
        <f t="shared" si="4"/>
        <v>94.64</v>
      </c>
      <c r="AC6" s="35">
        <f t="shared" si="4"/>
        <v>88.17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92.96</v>
      </c>
      <c r="BR6" s="35">
        <f t="shared" ref="BR6:BZ6" si="8">IF(BR7="",NA(),BR7)</f>
        <v>77.25</v>
      </c>
      <c r="BS6" s="35">
        <f t="shared" si="8"/>
        <v>47.02</v>
      </c>
      <c r="BT6" s="35">
        <f t="shared" si="8"/>
        <v>82.09</v>
      </c>
      <c r="BU6" s="35">
        <f t="shared" si="8"/>
        <v>63.56</v>
      </c>
      <c r="BV6" s="35">
        <f t="shared" si="8"/>
        <v>52.19</v>
      </c>
      <c r="BW6" s="35">
        <f t="shared" si="8"/>
        <v>55.32</v>
      </c>
      <c r="BX6" s="35">
        <f t="shared" si="8"/>
        <v>59.8</v>
      </c>
      <c r="BY6" s="35">
        <f t="shared" si="8"/>
        <v>57.77</v>
      </c>
      <c r="BZ6" s="35">
        <f t="shared" si="8"/>
        <v>57.31</v>
      </c>
      <c r="CA6" s="34" t="str">
        <f>IF(CA7="","",IF(CA7="-","【-】","【"&amp;SUBSTITUTE(TEXT(CA7,"#,##0.00"),"-","△")&amp;"】"))</f>
        <v>【59.59】</v>
      </c>
      <c r="CB6" s="35">
        <f>IF(CB7="",NA(),CB7)</f>
        <v>139.11000000000001</v>
      </c>
      <c r="CC6" s="35">
        <f t="shared" ref="CC6:CK6" si="9">IF(CC7="",NA(),CC7)</f>
        <v>169.55</v>
      </c>
      <c r="CD6" s="35">
        <f t="shared" si="9"/>
        <v>278.48</v>
      </c>
      <c r="CE6" s="35">
        <f t="shared" si="9"/>
        <v>160.27000000000001</v>
      </c>
      <c r="CF6" s="35">
        <f t="shared" si="9"/>
        <v>170.79</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61.12</v>
      </c>
      <c r="CN6" s="35">
        <f t="shared" ref="CN6:CV6" si="10">IF(CN7="",NA(),CN7)</f>
        <v>65.47</v>
      </c>
      <c r="CO6" s="35">
        <f t="shared" si="10"/>
        <v>69.83</v>
      </c>
      <c r="CP6" s="35">
        <f t="shared" si="10"/>
        <v>69.83</v>
      </c>
      <c r="CQ6" s="35">
        <f t="shared" si="10"/>
        <v>66.25</v>
      </c>
      <c r="CR6" s="35">
        <f t="shared" si="10"/>
        <v>52.31</v>
      </c>
      <c r="CS6" s="35">
        <f t="shared" si="10"/>
        <v>60.65</v>
      </c>
      <c r="CT6" s="35">
        <f t="shared" si="10"/>
        <v>51.75</v>
      </c>
      <c r="CU6" s="35">
        <f t="shared" si="10"/>
        <v>50.68</v>
      </c>
      <c r="CV6" s="35">
        <f t="shared" si="10"/>
        <v>50.14</v>
      </c>
      <c r="CW6" s="34" t="str">
        <f>IF(CW7="","",IF(CW7="-","【-】","【"&amp;SUBSTITUTE(TEXT(CW7,"#,##0.00"),"-","△")&amp;"】"))</f>
        <v>【51.30】</v>
      </c>
      <c r="CX6" s="35">
        <f>IF(CX7="",NA(),CX7)</f>
        <v>87.6</v>
      </c>
      <c r="CY6" s="35">
        <f t="shared" ref="CY6:DG6" si="11">IF(CY7="",NA(),CY7)</f>
        <v>87.75</v>
      </c>
      <c r="CZ6" s="35">
        <f t="shared" si="11"/>
        <v>90.39</v>
      </c>
      <c r="DA6" s="35">
        <f t="shared" si="11"/>
        <v>90.43</v>
      </c>
      <c r="DB6" s="35">
        <f t="shared" si="11"/>
        <v>91</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1.94</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62081</v>
      </c>
      <c r="D7" s="37">
        <v>47</v>
      </c>
      <c r="E7" s="37">
        <v>17</v>
      </c>
      <c r="F7" s="37">
        <v>5</v>
      </c>
      <c r="G7" s="37">
        <v>0</v>
      </c>
      <c r="H7" s="37" t="s">
        <v>97</v>
      </c>
      <c r="I7" s="37" t="s">
        <v>98</v>
      </c>
      <c r="J7" s="37" t="s">
        <v>99</v>
      </c>
      <c r="K7" s="37" t="s">
        <v>100</v>
      </c>
      <c r="L7" s="37" t="s">
        <v>101</v>
      </c>
      <c r="M7" s="37" t="s">
        <v>102</v>
      </c>
      <c r="N7" s="38" t="s">
        <v>103</v>
      </c>
      <c r="O7" s="38" t="s">
        <v>104</v>
      </c>
      <c r="P7" s="38">
        <v>5.29</v>
      </c>
      <c r="Q7" s="38">
        <v>67.45</v>
      </c>
      <c r="R7" s="38">
        <v>2860</v>
      </c>
      <c r="S7" s="38">
        <v>23664</v>
      </c>
      <c r="T7" s="38">
        <v>196.98</v>
      </c>
      <c r="U7" s="38">
        <v>120.13</v>
      </c>
      <c r="V7" s="38">
        <v>1244</v>
      </c>
      <c r="W7" s="38">
        <v>1.03</v>
      </c>
      <c r="X7" s="38">
        <v>1207.77</v>
      </c>
      <c r="Y7" s="38">
        <v>100.03</v>
      </c>
      <c r="Z7" s="38">
        <v>104.98</v>
      </c>
      <c r="AA7" s="38">
        <v>76.680000000000007</v>
      </c>
      <c r="AB7" s="38">
        <v>94.64</v>
      </c>
      <c r="AC7" s="38">
        <v>88.17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92.96</v>
      </c>
      <c r="BR7" s="38">
        <v>77.25</v>
      </c>
      <c r="BS7" s="38">
        <v>47.02</v>
      </c>
      <c r="BT7" s="38">
        <v>82.09</v>
      </c>
      <c r="BU7" s="38">
        <v>63.56</v>
      </c>
      <c r="BV7" s="38">
        <v>52.19</v>
      </c>
      <c r="BW7" s="38">
        <v>55.32</v>
      </c>
      <c r="BX7" s="38">
        <v>59.8</v>
      </c>
      <c r="BY7" s="38">
        <v>57.77</v>
      </c>
      <c r="BZ7" s="38">
        <v>57.31</v>
      </c>
      <c r="CA7" s="38">
        <v>59.59</v>
      </c>
      <c r="CB7" s="38">
        <v>139.11000000000001</v>
      </c>
      <c r="CC7" s="38">
        <v>169.55</v>
      </c>
      <c r="CD7" s="38">
        <v>278.48</v>
      </c>
      <c r="CE7" s="38">
        <v>160.27000000000001</v>
      </c>
      <c r="CF7" s="38">
        <v>170.79</v>
      </c>
      <c r="CG7" s="38">
        <v>296.14</v>
      </c>
      <c r="CH7" s="38">
        <v>283.17</v>
      </c>
      <c r="CI7" s="38">
        <v>263.76</v>
      </c>
      <c r="CJ7" s="38">
        <v>274.35000000000002</v>
      </c>
      <c r="CK7" s="38">
        <v>273.52</v>
      </c>
      <c r="CL7" s="38">
        <v>257.86</v>
      </c>
      <c r="CM7" s="38">
        <v>61.12</v>
      </c>
      <c r="CN7" s="38">
        <v>65.47</v>
      </c>
      <c r="CO7" s="38">
        <v>69.83</v>
      </c>
      <c r="CP7" s="38">
        <v>69.83</v>
      </c>
      <c r="CQ7" s="38">
        <v>66.25</v>
      </c>
      <c r="CR7" s="38">
        <v>52.31</v>
      </c>
      <c r="CS7" s="38">
        <v>60.65</v>
      </c>
      <c r="CT7" s="38">
        <v>51.75</v>
      </c>
      <c r="CU7" s="38">
        <v>50.68</v>
      </c>
      <c r="CV7" s="38">
        <v>50.14</v>
      </c>
      <c r="CW7" s="38">
        <v>51.3</v>
      </c>
      <c r="CX7" s="38">
        <v>87.6</v>
      </c>
      <c r="CY7" s="38">
        <v>87.75</v>
      </c>
      <c r="CZ7" s="38">
        <v>90.39</v>
      </c>
      <c r="DA7" s="38">
        <v>90.43</v>
      </c>
      <c r="DB7" s="38">
        <v>91</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1.94</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113</v>
      </c>
      <c r="E13" t="s">
        <v>112</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齋藤 大希</cp:lastModifiedBy>
  <cp:lastPrinted>2021-01-26T06:54:34Z</cp:lastPrinted>
  <dcterms:created xsi:type="dcterms:W3CDTF">2020-12-04T03:00:18Z</dcterms:created>
  <dcterms:modified xsi:type="dcterms:W3CDTF">2021-01-26T07:26:50Z</dcterms:modified>
  <cp:category/>
</cp:coreProperties>
</file>