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水道課（情）\業務係\38経営比較分析表\H31\【村山市　下水道事業】提出\"/>
    </mc:Choice>
  </mc:AlternateContent>
  <workbookProtection workbookAlgorithmName="SHA-512" workbookHashValue="0hVmWplhf9Hr+lEoDhOoK1VBU1UaMRJiOojKq1NghtGl+Vk1JTllGv5KmR8a/iZqR0f5Bv+hJuyaY3GX0IS8KQ==" workbookSaltValue="NYgj5f4QTI5tepCDSlEB7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<sst xmlns="http://schemas.openxmlformats.org/spreadsheetml/2006/main" count="233" uniqueCount="115">
  <si>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</si>
  <si>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</si>
  <si>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</si>
  <si>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</si>
  <si>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</si>
  <si>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</si>
  <si>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</si>
  <si>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</si>
  <si>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</si>
  <si>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</si>
  <si>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</si>
  <si>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</si>
  <si>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</si>
  <si>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</si>
  <si>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</si>
  <si>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</si>
  <si>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</si>
  <si>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</si>
  <si>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</si>
  <si>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</si>
  <si>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</si>
  <si>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</si>
  <si>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</si>
  <si>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</si>
  <si>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</si>
  <si>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</si>
  <si>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</si>
  <si>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</si>
  <si>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</si>
  <si>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</si>
  <si>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</si>
  <si>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</si>
  <si>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</si>
  <si>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</si>
  <si>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</si>
  <si>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</si>
  <si>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</si>
  <si>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</si>
  <si>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</si>
  <si>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</si>
  <si>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</si>
  <si>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</si>
  <si>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</si>
  <si>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</si>
  <si>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</si>
  <si>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</si>
  <si>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</si>
  <si>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</si>
  <si>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</si>
  <si>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</si>
  <si>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</si>
  <si>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</si>
  <si>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</si>
  <si>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</si>
  <si>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</si>
  <si>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</si>
  <si>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</si>
  <si>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</si>
  <si>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</si>
  <si>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</si>
  <si>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</si>
  <si>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</si>
  <si>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</si>
  <si>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</si>
  <si>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</si>
  <si>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</si>
  <si>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</si>
  <si>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</si>
  <si>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</si>
  <si>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</si>
  <si>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</si>
  <si>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</si>
  <si>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</si>
  <si>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</si>
  <si>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</si>
  <si>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</si>
  <si>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</si>
  <si>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</si>
  <si>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</si>
  <si>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</si>
  <si>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</si>
  <si>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</si>
  <si>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</si>
  <si>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</si>
  <si>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</si>
  <si>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</si>
  <si>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</si>
  <si>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</si>
  <si>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</si>
  <si>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</si>
  <si>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</si>
  <si>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</si>
  <si>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</si>
  <si>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</si>
  <si>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</si>
  <si>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</si>
  <si>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</si>
  <si>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</si>
  <si>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</si>
  <si>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村山市</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</si>
  <si>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</si>
  <si>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</si>
  <si>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</si>
  <si>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</si>
  <si>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</si>
  <si>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</si>
  <si>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</si>
  <si>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</si>
  <si>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</si>
  <si>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</si>
  <si>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</si>
  <si>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</si>
  <si>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①収益的収支比率
　昨年度と比較し改善しているとはいえ、70％台と依然厳しい経営状況にある。
　また、収益は、一般会計からの繰入金に依存している状況にあり、比率も上昇傾向にあるため、今後も経営改善に向けて取り組んでいく必要がある。</t>
    </r>
    <r>
      <rPr>
        <sz val="11"/>
        <color rgb="FFFF0000"/>
        <rFont val="ＭＳ ゴシック"/>
        <family val="3"/>
        <charset val="128"/>
      </rPr>
      <t xml:space="preserve">
</t>
    </r>
    <r>
      <rPr>
        <sz val="11"/>
        <rFont val="ＭＳ ゴシック"/>
        <family val="3"/>
        <charset val="128"/>
      </rPr>
      <t>④企業債残高対事業規模比率
　類似団体平均よりも低くなっているが、今後ストックマネジメント計画をもとに修繕・更新等の実施が見込まれることから、今後も経費削減に向けた取り組みを強化していかなければならない。</t>
    </r>
    <r>
      <rPr>
        <sz val="11"/>
        <color rgb="FFFF0000"/>
        <rFont val="ＭＳ ゴシック"/>
        <family val="3"/>
        <charset val="128"/>
      </rPr>
      <t xml:space="preserve">
</t>
    </r>
    <r>
      <rPr>
        <sz val="11"/>
        <rFont val="ＭＳ ゴシック"/>
        <family val="3"/>
        <charset val="128"/>
      </rPr>
      <t>⑤経費回収率
　昨年度より若干の改善はみられるが、ストックマネジメント計画に沿って事業を推進することから、料金改定を視野に入れるとともに、費用の削減に取り組む必要がある。</t>
    </r>
    <r>
      <rPr>
        <sz val="11"/>
        <color rgb="FFFF0000"/>
        <rFont val="ＭＳ ゴシック"/>
        <family val="3"/>
        <charset val="128"/>
      </rPr>
      <t xml:space="preserve">
</t>
    </r>
    <r>
      <rPr>
        <sz val="11"/>
        <rFont val="ＭＳ ゴシック"/>
        <family val="3"/>
        <charset val="128"/>
      </rPr>
      <t>⑥汚水処理原価
　類似団体と同等の値となっているが、引き続き、処理経費削減に向けた取り組みを強化していかなければならない。</t>
    </r>
    <r>
      <rPr>
        <sz val="11"/>
        <color rgb="FFFF0000"/>
        <rFont val="ＭＳ ゴシック"/>
        <family val="3"/>
        <charset val="128"/>
      </rPr>
      <t xml:space="preserve">
</t>
    </r>
    <r>
      <rPr>
        <sz val="11"/>
        <rFont val="ＭＳ ゴシック"/>
        <family val="3"/>
        <charset val="128"/>
      </rPr>
      <t>⑧水洗化率
　年々少しずつではあるが、水洗化率が上昇している。
　引き続き、未接続世帯への啓蒙、戸別訪問等の普及活動を継続していく。</t>
    </r>
    <rPh sb="10" eb="13">
      <t>サクネンド</t>
    </rPh>
    <rPh sb="14" eb="16">
      <t>ヒカク</t>
    </rPh>
    <rPh sb="17" eb="19">
      <t>カイゼン</t>
    </rPh>
    <rPh sb="31" eb="32">
      <t>ダイ</t>
    </rPh>
    <rPh sb="83" eb="85">
      <t>ケイコウ</t>
    </rPh>
    <rPh sb="161" eb="163">
      <t>ケイカク</t>
    </rPh>
    <rPh sb="172" eb="173">
      <t>トウ</t>
    </rPh>
    <rPh sb="174" eb="176">
      <t>ジッシ</t>
    </rPh>
    <rPh sb="227" eb="230">
      <t>サクネンド</t>
    </rPh>
    <rPh sb="232" eb="234">
      <t>ジャッカン</t>
    </rPh>
    <rPh sb="235" eb="237">
      <t>カイゼン</t>
    </rPh>
    <rPh sb="254" eb="256">
      <t>ケイカク</t>
    </rPh>
    <rPh sb="257" eb="258">
      <t>ソ</t>
    </rPh>
    <rPh sb="260" eb="262">
      <t>ジギョウ</t>
    </rPh>
    <rPh sb="263" eb="265">
      <t>スイシン</t>
    </rPh>
    <rPh sb="277" eb="279">
      <t>シヤ</t>
    </rPh>
    <rPh sb="280" eb="281">
      <t>イ</t>
    </rPh>
    <rPh sb="314" eb="316">
      <t>ルイジ</t>
    </rPh>
    <rPh sb="316" eb="318">
      <t>ダンタイ</t>
    </rPh>
    <rPh sb="319" eb="321">
      <t>ドウトウ</t>
    </rPh>
    <rPh sb="322" eb="323">
      <t>アタイ</t>
    </rPh>
    <rPh sb="331" eb="332">
      <t>ヒ</t>
    </rPh>
    <rPh sb="333" eb="334">
      <t>ツヅ</t>
    </rPh>
    <rPh sb="374" eb="376">
      <t>ネンネン</t>
    </rPh>
    <rPh sb="386" eb="389">
      <t>スイセンカ</t>
    </rPh>
    <rPh sb="389" eb="390">
      <t>リツ</t>
    </rPh>
    <rPh sb="405" eb="408">
      <t>ミセツゾク</t>
    </rPh>
    <rPh sb="408" eb="410">
      <t>セタイ</t>
    </rPh>
    <rPh sb="412" eb="414">
      <t>ケイモウ</t>
    </rPh>
    <rPh sb="415" eb="417">
      <t>コベツ</t>
    </rPh>
    <rPh sb="417" eb="419">
      <t>ホウモン</t>
    </rPh>
    <rPh sb="419" eb="420">
      <t>トウ</t>
    </rPh>
    <phoneticPr fontId="17"/>
  </si>
  <si>
    <t>　事業はほぼ終期に近付いており、大規模な整備は無いものの、過去の元利償還金が大きな負担になっており、一般会計からの繰入金がなければ成り立たない経営状況にある。今後は元利償還金も下がってくるが、より一層の支出の抑制、収入の増を図り、繰入金を減少させていく。
　施設の修繕・更新等はストックマネジメント計画に沿って、財政状況を考慮しながら進め、経営基盤を確立していく。
　収入については、長年、維持管理を使用料収入で賄えない状況にあった。平成18年に料金改定を行い、収益増になったものの、人口減少や節水意識の高まりにより伸び悩んでいる状況にある。そのため、平成28年度に経営戦略を策定し、より高い企業性を持ち、料金改定を視野に入れ経営基盤の強化を図る必要がある。</t>
    <rPh sb="1" eb="3">
      <t>ジギョウ</t>
    </rPh>
    <rPh sb="16" eb="19">
      <t>ダイキボ</t>
    </rPh>
    <rPh sb="20" eb="22">
      <t>セイビ</t>
    </rPh>
    <rPh sb="23" eb="24">
      <t>ナ</t>
    </rPh>
    <rPh sb="71" eb="73">
      <t>ケイエイ</t>
    </rPh>
    <rPh sb="132" eb="134">
      <t>シュウゼン</t>
    </rPh>
    <rPh sb="149" eb="151">
      <t>ケイカク</t>
    </rPh>
    <rPh sb="152" eb="153">
      <t>ソ</t>
    </rPh>
    <rPh sb="313" eb="315">
      <t>ケイエイ</t>
    </rPh>
    <rPh sb="315" eb="317">
      <t>キバン</t>
    </rPh>
    <rPh sb="318" eb="320">
      <t>キョウカ</t>
    </rPh>
    <rPh sb="321" eb="322">
      <t>ハカ</t>
    </rPh>
    <rPh sb="323" eb="325">
      <t>ヒツヨウ</t>
    </rPh>
    <phoneticPr fontId="17"/>
  </si>
  <si>
    <r>
      <rPr>
        <sz val="11"/>
        <rFont val="ＭＳ ゴシック"/>
        <family val="3"/>
        <charset val="128"/>
      </rPr>
      <t>　当市における公共下水道区域の管渠については、法定耐用年数を経過しているものがないものの、昭和62年供用開始から</t>
    </r>
    <r>
      <rPr>
        <sz val="11"/>
        <color rgb="FFFF0000"/>
        <rFont val="ＭＳ ゴシック"/>
        <family val="3"/>
        <charset val="128"/>
      </rPr>
      <t>31</t>
    </r>
    <r>
      <rPr>
        <sz val="11"/>
        <rFont val="ＭＳ ゴシック"/>
        <family val="3"/>
        <charset val="128"/>
      </rPr>
      <t>年が経過し、修繕の必要な施設もある。</t>
    </r>
    <r>
      <rPr>
        <sz val="11"/>
        <color rgb="FFFF0000"/>
        <rFont val="ＭＳ ゴシック"/>
        <family val="3"/>
        <charset val="128"/>
      </rPr>
      <t xml:space="preserve">
</t>
    </r>
    <r>
      <rPr>
        <sz val="11"/>
        <rFont val="ＭＳ ゴシック"/>
        <family val="3"/>
        <charset val="128"/>
      </rPr>
      <t>　平成29年度にストックマネジメント計画を策定したので、施設の修繕・更新工事を計画に沿って順次行っていく。ただし、修繕・更新工事については、多額の費用が生じることから、国の支出金や企業債によって財源を確保することとなるが、経営を圧迫することが予想されることから、経営改善の実施に取り組む必要がある。</t>
    </r>
    <rPh sb="60" eb="62">
      <t>ケイカ</t>
    </rPh>
    <rPh sb="67" eb="69">
      <t>ヒツヨウ</t>
    </rPh>
    <rPh sb="105" eb="107">
      <t>シセツ</t>
    </rPh>
    <rPh sb="111" eb="113">
      <t>コウシン</t>
    </rPh>
    <rPh sb="134" eb="136">
      <t>シュウゼン</t>
    </rPh>
    <rPh sb="137" eb="139">
      <t>コウシン</t>
    </rPh>
    <rPh sb="220" eb="222">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</si>
</sst>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7" xfId="2" applyFont="1" applyBorder="1" applyAlignment="1" applyProtection="1">
      <alignment horizontal="left" vertical="top" wrapText="1"/>
      <protection locked="0"/>
    </xf>
    <xf numFmtId="0" fontId="16" fillId="0" borderId="8"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9-4C92-9BD8-422E2EEB009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0.15</c:v>
                </c:pt>
                <c:pt idx="4">
                  <c:v>0.16</c:v>
                </c:pt>
              </c:numCache>
            </c:numRef>
          </c:val>
          <c:smooth val="0"/>
          <c:extLst>
            <c:ext xmlns:c16="http://schemas.microsoft.com/office/drawing/2014/chart" uri="{C3380CC4-5D6E-409C-BE32-E72D297353CC}">
              <c16:uniqueId val="{00000001-6EF9-4C92-9BD8-422E2EEB009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3D-49EB-97F8-8B9044AB4A6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54.05</c:v>
                </c:pt>
                <c:pt idx="4">
                  <c:v>57.54</c:v>
                </c:pt>
              </c:numCache>
            </c:numRef>
          </c:val>
          <c:smooth val="0"/>
          <c:extLst>
            <c:ext xmlns:c16="http://schemas.microsoft.com/office/drawing/2014/chart" uri="{C3380CC4-5D6E-409C-BE32-E72D297353CC}">
              <c16:uniqueId val="{00000001-AD3D-49EB-97F8-8B9044AB4A6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91.84</c:v>
                </c:pt>
                <c:pt idx="1">
                  <c:v>92.44</c:v>
                </c:pt>
                <c:pt idx="2">
                  <c:v>92.7</c:v>
                </c:pt>
                <c:pt idx="3">
                  <c:v>92.93</c:v>
                </c:pt>
                <c:pt idx="4">
                  <c:v>93.77</c:v>
                </c:pt>
              </c:numCache>
            </c:numRef>
          </c:val>
          <c:extLst>
            <c:ext xmlns:c16="http://schemas.microsoft.com/office/drawing/2014/chart" uri="{C3380CC4-5D6E-409C-BE32-E72D297353CC}">
              <c16:uniqueId val="{00000000-3BD6-4078-89B0-B1DFE9C817C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92.88</c:v>
                </c:pt>
                <c:pt idx="4">
                  <c:v>92.87</c:v>
                </c:pt>
              </c:numCache>
            </c:numRef>
          </c:val>
          <c:smooth val="0"/>
          <c:extLst>
            <c:ext xmlns:c16="http://schemas.microsoft.com/office/drawing/2014/chart" uri="{C3380CC4-5D6E-409C-BE32-E72D297353CC}">
              <c16:uniqueId val="{00000001-3BD6-4078-89B0-B1DFE9C817C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68.150000000000006</c:v>
                </c:pt>
                <c:pt idx="1">
                  <c:v>69.16</c:v>
                </c:pt>
                <c:pt idx="2">
                  <c:v>69.510000000000005</c:v>
                </c:pt>
                <c:pt idx="3">
                  <c:v>70.489999999999995</c:v>
                </c:pt>
                <c:pt idx="4">
                  <c:v>78.56</c:v>
                </c:pt>
              </c:numCache>
            </c:numRef>
          </c:val>
          <c:extLst>
            <c:ext xmlns:c16="http://schemas.microsoft.com/office/drawing/2014/chart" uri="{C3380CC4-5D6E-409C-BE32-E72D297353CC}">
              <c16:uniqueId val="{00000000-97CD-4003-99CC-158217A5A09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CD-4003-99CC-158217A5A09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8C-46BE-AA69-E3F6017E67F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8C-46BE-AA69-E3F6017E67F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84A-4986-BE4E-B9E766705BB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84A-4986-BE4E-B9E766705BB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DF-4BED-91DB-40C712603AD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DF-4BED-91DB-40C712603AD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AD-4DA2-8B66-D75361BF919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AD-4DA2-8B66-D75361BF919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230.2</c:v>
                </c:pt>
                <c:pt idx="1">
                  <c:v>525.41999999999996</c:v>
                </c:pt>
                <c:pt idx="2" formatCode="#,##0.00;&quot;△&quot;#,##0.00">
                  <c:v>0</c:v>
                </c:pt>
                <c:pt idx="3">
                  <c:v>102.99</c:v>
                </c:pt>
                <c:pt idx="4">
                  <c:v>87.91</c:v>
                </c:pt>
              </c:numCache>
            </c:numRef>
          </c:val>
          <c:extLst>
            <c:ext xmlns:c16="http://schemas.microsoft.com/office/drawing/2014/chart" uri="{C3380CC4-5D6E-409C-BE32-E72D297353CC}">
              <c16:uniqueId val="{00000000-55DF-46DF-BA36-E3BFA0B1F4A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798.84</c:v>
                </c:pt>
                <c:pt idx="4">
                  <c:v>692.13</c:v>
                </c:pt>
              </c:numCache>
            </c:numRef>
          </c:val>
          <c:smooth val="0"/>
          <c:extLst>
            <c:ext xmlns:c16="http://schemas.microsoft.com/office/drawing/2014/chart" uri="{C3380CC4-5D6E-409C-BE32-E72D297353CC}">
              <c16:uniqueId val="{00000001-55DF-46DF-BA36-E3BFA0B1F4A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99.23</c:v>
                </c:pt>
                <c:pt idx="1">
                  <c:v>109.23</c:v>
                </c:pt>
                <c:pt idx="2">
                  <c:v>138.37</c:v>
                </c:pt>
                <c:pt idx="3">
                  <c:v>84.32</c:v>
                </c:pt>
                <c:pt idx="4">
                  <c:v>100</c:v>
                </c:pt>
              </c:numCache>
            </c:numRef>
          </c:val>
          <c:extLst>
            <c:ext xmlns:c16="http://schemas.microsoft.com/office/drawing/2014/chart" uri="{C3380CC4-5D6E-409C-BE32-E72D297353CC}">
              <c16:uniqueId val="{00000000-2128-4913-900D-698CEC51E12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86.85</c:v>
                </c:pt>
                <c:pt idx="4">
                  <c:v>88.98</c:v>
                </c:pt>
              </c:numCache>
            </c:numRef>
          </c:val>
          <c:smooth val="0"/>
          <c:extLst>
            <c:ext xmlns:c16="http://schemas.microsoft.com/office/drawing/2014/chart" uri="{C3380CC4-5D6E-409C-BE32-E72D297353CC}">
              <c16:uniqueId val="{00000001-2128-4913-900D-698CEC51E12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179.43</c:v>
                </c:pt>
                <c:pt idx="1">
                  <c:v>164.52</c:v>
                </c:pt>
                <c:pt idx="2">
                  <c:v>130.28</c:v>
                </c:pt>
                <c:pt idx="3">
                  <c:v>211.06</c:v>
                </c:pt>
                <c:pt idx="4">
                  <c:v>179.21</c:v>
                </c:pt>
              </c:numCache>
            </c:numRef>
          </c:val>
          <c:extLst>
            <c:ext xmlns:c16="http://schemas.microsoft.com/office/drawing/2014/chart" uri="{C3380CC4-5D6E-409C-BE32-E72D297353CC}">
              <c16:uniqueId val="{00000000-D9CE-4857-B676-B6301FA4D1E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177.15</c:v>
                </c:pt>
                <c:pt idx="4">
                  <c:v>175.05</c:v>
                </c:pt>
              </c:numCache>
            </c:numRef>
          </c:val>
          <c:smooth val="0"/>
          <c:extLst>
            <c:ext xmlns:c16="http://schemas.microsoft.com/office/drawing/2014/chart" uri="{C3380CC4-5D6E-409C-BE32-E72D297353CC}">
              <c16:uniqueId val="{00000001-D9CE-4857-B676-B6301FA4D1E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topLeftCell="N10" zoomScale="80" zoomScaleNormal="100" zoomScaleSheetLayoutView="80" workbookViewId="0">
      <selection activeCell="BL47" sqref="BL47:BZ63"/>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山形県　村山市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Cd1</v>
      </c>
      <c r="X8" s="77"/>
      <c r="Y8" s="77"/>
      <c r="Z8" s="77"/>
      <c r="AA8" s="77"/>
      <c r="AB8" s="77"/>
      <c r="AC8" s="77"/>
      <c r="AD8" s="78" t="str">
        <f>データ!$M$6</f>
        <v>非設置</v>
      </c>
      <c r="AE8" s="78"/>
      <c r="AF8" s="78"/>
      <c r="AG8" s="78"/>
      <c r="AH8" s="78"/>
      <c r="AI8" s="78"/>
      <c r="AJ8" s="78"/>
      <c r="AK8" s="3"/>
      <c r="AL8" s="74">
        <f>データ!S6</f>
        <v>24261</v>
      </c>
      <c r="AM8" s="74"/>
      <c r="AN8" s="74"/>
      <c r="AO8" s="74"/>
      <c r="AP8" s="74"/>
      <c r="AQ8" s="74"/>
      <c r="AR8" s="74"/>
      <c r="AS8" s="74"/>
      <c r="AT8" s="73">
        <f>データ!T6</f>
        <v>196.98</v>
      </c>
      <c r="AU8" s="73"/>
      <c r="AV8" s="73"/>
      <c r="AW8" s="73"/>
      <c r="AX8" s="73"/>
      <c r="AY8" s="73"/>
      <c r="AZ8" s="73"/>
      <c r="BA8" s="73"/>
      <c r="BB8" s="73">
        <f>データ!U6</f>
        <v>123.16</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58.37</v>
      </c>
      <c r="Q10" s="73"/>
      <c r="R10" s="73"/>
      <c r="S10" s="73"/>
      <c r="T10" s="73"/>
      <c r="U10" s="73"/>
      <c r="V10" s="73"/>
      <c r="W10" s="73">
        <f>データ!Q6</f>
        <v>84.13</v>
      </c>
      <c r="X10" s="73"/>
      <c r="Y10" s="73"/>
      <c r="Z10" s="73"/>
      <c r="AA10" s="73"/>
      <c r="AB10" s="73"/>
      <c r="AC10" s="73"/>
      <c r="AD10" s="74">
        <f>データ!R6</f>
        <v>3240</v>
      </c>
      <c r="AE10" s="74"/>
      <c r="AF10" s="74"/>
      <c r="AG10" s="74"/>
      <c r="AH10" s="74"/>
      <c r="AI10" s="74"/>
      <c r="AJ10" s="74"/>
      <c r="AK10" s="2"/>
      <c r="AL10" s="74">
        <f>データ!V6</f>
        <v>14049</v>
      </c>
      <c r="AM10" s="74"/>
      <c r="AN10" s="74"/>
      <c r="AO10" s="74"/>
      <c r="AP10" s="74"/>
      <c r="AQ10" s="74"/>
      <c r="AR10" s="74"/>
      <c r="AS10" s="74"/>
      <c r="AT10" s="73">
        <f>データ!W6</f>
        <v>6.29</v>
      </c>
      <c r="AU10" s="73"/>
      <c r="AV10" s="73"/>
      <c r="AW10" s="73"/>
      <c r="AX10" s="73"/>
      <c r="AY10" s="73"/>
      <c r="AZ10" s="73"/>
      <c r="BA10" s="73"/>
      <c r="BB10" s="73">
        <f>データ!X6</f>
        <v>2233.5500000000002</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114</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43</v>
      </c>
      <c r="O86" s="26" t="str">
        <f>データ!EO6</f>
        <v>【0.23】</v>
      </c>
    </row>
  </sheetData>
  <sheetProtection algorithmName="SHA-512" hashValue="ssN07QCsZ59BRepaDisaB+nQRFqL7X1doTyNvKYdB3jqyT9H9g4mdT8Z4ne60ogl+zjprObrC79XMpyGwHD67A==" saltValue="UgzNetKmTU30gSlwgmzw0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5546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62081</v>
      </c>
      <c r="D6" s="33">
        <f t="shared" si="3"/>
        <v>47</v>
      </c>
      <c r="E6" s="33">
        <f t="shared" si="3"/>
        <v>17</v>
      </c>
      <c r="F6" s="33">
        <f t="shared" si="3"/>
        <v>1</v>
      </c>
      <c r="G6" s="33">
        <f t="shared" si="3"/>
        <v>0</v>
      </c>
      <c r="H6" s="33" t="str">
        <f t="shared" si="3"/>
        <v>山形県　村山市</v>
      </c>
      <c r="I6" s="33" t="str">
        <f t="shared" si="3"/>
        <v>法非適用</v>
      </c>
      <c r="J6" s="33" t="str">
        <f t="shared" si="3"/>
        <v>下水道事業</v>
      </c>
      <c r="K6" s="33" t="str">
        <f t="shared" si="3"/>
        <v>公共下水道</v>
      </c>
      <c r="L6" s="33" t="str">
        <f t="shared" si="3"/>
        <v>Cd1</v>
      </c>
      <c r="M6" s="33" t="str">
        <f t="shared" si="3"/>
        <v>非設置</v>
      </c>
      <c r="N6" s="34" t="str">
        <f t="shared" si="3"/>
        <v>-</v>
      </c>
      <c r="O6" s="34" t="str">
        <f t="shared" si="3"/>
        <v>該当数値なし</v>
      </c>
      <c r="P6" s="34">
        <f t="shared" si="3"/>
        <v>58.37</v>
      </c>
      <c r="Q6" s="34">
        <f t="shared" si="3"/>
        <v>84.13</v>
      </c>
      <c r="R6" s="34">
        <f t="shared" si="3"/>
        <v>3240</v>
      </c>
      <c r="S6" s="34">
        <f t="shared" si="3"/>
        <v>24261</v>
      </c>
      <c r="T6" s="34">
        <f t="shared" si="3"/>
        <v>196.98</v>
      </c>
      <c r="U6" s="34">
        <f t="shared" si="3"/>
        <v>123.16</v>
      </c>
      <c r="V6" s="34">
        <f t="shared" si="3"/>
        <v>14049</v>
      </c>
      <c r="W6" s="34">
        <f t="shared" si="3"/>
        <v>6.29</v>
      </c>
      <c r="X6" s="34">
        <f t="shared" si="3"/>
        <v>2233.5500000000002</v>
      </c>
      <c r="Y6" s="35">
        <f>IF(Y7="",NA(),Y7)</f>
        <v>68.150000000000006</v>
      </c>
      <c r="Z6" s="35">
        <f t="shared" ref="Z6:AH6" si="4">IF(Z7="",NA(),Z7)</f>
        <v>69.16</v>
      </c>
      <c r="AA6" s="35">
        <f t="shared" si="4"/>
        <v>69.510000000000005</v>
      </c>
      <c r="AB6" s="35">
        <f t="shared" si="4"/>
        <v>70.489999999999995</v>
      </c>
      <c r="AC6" s="35">
        <f t="shared" si="4"/>
        <v>78.56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230.2</v>
      </c>
      <c r="BG6" s="35">
        <f t="shared" ref="BG6:BO6" si="7">IF(BG7="",NA(),BG7)</f>
        <v>525.41999999999996</v>
      </c>
      <c r="BH6" s="34">
        <f t="shared" si="7"/>
        <v>0</v>
      </c>
      <c r="BI6" s="35">
        <f t="shared" si="7"/>
        <v>102.99</v>
      </c>
      <c r="BJ6" s="35">
        <f t="shared" si="7"/>
        <v>87.91</v>
      </c>
      <c r="BK6" s="35">
        <f t="shared" si="7"/>
        <v>1203.71</v>
      </c>
      <c r="BL6" s="35">
        <f t="shared" si="7"/>
        <v>1162.3599999999999</v>
      </c>
      <c r="BM6" s="35">
        <f t="shared" si="7"/>
        <v>1047.6500000000001</v>
      </c>
      <c r="BN6" s="35">
        <f t="shared" si="7"/>
        <v>798.84</v>
      </c>
      <c r="BO6" s="35">
        <f t="shared" si="7"/>
        <v>692.13</v>
      </c>
      <c r="BP6" s="34" t="str">
        <f>IF(BP7="","",IF(BP7="-","【-】","【"&amp;SUBSTITUTE(TEXT(BP7,"#,##0.00"),"-","△")&amp;"】"))</f>
        <v>【682.78】</v>
      </c>
      <c r="BQ6" s="35">
        <f>IF(BQ7="",NA(),BQ7)</f>
        <v>99.23</v>
      </c>
      <c r="BR6" s="35">
        <f t="shared" ref="BR6:BZ6" si="8">IF(BR7="",NA(),BR7)</f>
        <v>109.23</v>
      </c>
      <c r="BS6" s="35">
        <f t="shared" si="8"/>
        <v>138.37</v>
      </c>
      <c r="BT6" s="35">
        <f t="shared" si="8"/>
        <v>84.32</v>
      </c>
      <c r="BU6" s="35">
        <f t="shared" si="8"/>
        <v>100</v>
      </c>
      <c r="BV6" s="35">
        <f t="shared" si="8"/>
        <v>69.739999999999995</v>
      </c>
      <c r="BW6" s="35">
        <f t="shared" si="8"/>
        <v>68.209999999999994</v>
      </c>
      <c r="BX6" s="35">
        <f t="shared" si="8"/>
        <v>74.040000000000006</v>
      </c>
      <c r="BY6" s="35">
        <f t="shared" si="8"/>
        <v>86.85</v>
      </c>
      <c r="BZ6" s="35">
        <f t="shared" si="8"/>
        <v>88.98</v>
      </c>
      <c r="CA6" s="34" t="str">
        <f>IF(CA7="","",IF(CA7="-","【-】","【"&amp;SUBSTITUTE(TEXT(CA7,"#,##0.00"),"-","△")&amp;"】"))</f>
        <v>【100.91】</v>
      </c>
      <c r="CB6" s="35">
        <f>IF(CB7="",NA(),CB7)</f>
        <v>179.43</v>
      </c>
      <c r="CC6" s="35">
        <f t="shared" ref="CC6:CK6" si="9">IF(CC7="",NA(),CC7)</f>
        <v>164.52</v>
      </c>
      <c r="CD6" s="35">
        <f t="shared" si="9"/>
        <v>130.28</v>
      </c>
      <c r="CE6" s="35">
        <f t="shared" si="9"/>
        <v>211.06</v>
      </c>
      <c r="CF6" s="35">
        <f t="shared" si="9"/>
        <v>179.21</v>
      </c>
      <c r="CG6" s="35">
        <f t="shared" si="9"/>
        <v>248.89</v>
      </c>
      <c r="CH6" s="35">
        <f t="shared" si="9"/>
        <v>250.84</v>
      </c>
      <c r="CI6" s="35">
        <f t="shared" si="9"/>
        <v>235.61</v>
      </c>
      <c r="CJ6" s="35">
        <f t="shared" si="9"/>
        <v>177.15</v>
      </c>
      <c r="CK6" s="35">
        <f t="shared" si="9"/>
        <v>175.05</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54.05</v>
      </c>
      <c r="CV6" s="35">
        <f t="shared" si="10"/>
        <v>57.54</v>
      </c>
      <c r="CW6" s="34" t="str">
        <f>IF(CW7="","",IF(CW7="-","【-】","【"&amp;SUBSTITUTE(TEXT(CW7,"#,##0.00"),"-","△")&amp;"】"))</f>
        <v>【58.98】</v>
      </c>
      <c r="CX6" s="35">
        <f>IF(CX7="",NA(),CX7)</f>
        <v>91.84</v>
      </c>
      <c r="CY6" s="35">
        <f t="shared" ref="CY6:DG6" si="11">IF(CY7="",NA(),CY7)</f>
        <v>92.44</v>
      </c>
      <c r="CZ6" s="35">
        <f t="shared" si="11"/>
        <v>92.7</v>
      </c>
      <c r="DA6" s="35">
        <f t="shared" si="11"/>
        <v>92.93</v>
      </c>
      <c r="DB6" s="35">
        <f t="shared" si="11"/>
        <v>93.77</v>
      </c>
      <c r="DC6" s="35">
        <f t="shared" si="11"/>
        <v>84.73</v>
      </c>
      <c r="DD6" s="35">
        <f t="shared" si="11"/>
        <v>83.96</v>
      </c>
      <c r="DE6" s="35">
        <f t="shared" si="11"/>
        <v>84.12</v>
      </c>
      <c r="DF6" s="35">
        <f t="shared" si="11"/>
        <v>92.88</v>
      </c>
      <c r="DG6" s="35">
        <f t="shared" si="11"/>
        <v>92.87</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0.15</v>
      </c>
      <c r="EN6" s="35">
        <f t="shared" si="14"/>
        <v>0.16</v>
      </c>
      <c r="EO6" s="34" t="str">
        <f>IF(EO7="","",IF(EO7="-","【-】","【"&amp;SUBSTITUTE(TEXT(EO7,"#,##0.00"),"-","△")&amp;"】"))</f>
        <v>【0.23】</v>
      </c>
    </row>
    <row r="7" spans="1:145" s="36" customFormat="1" x14ac:dyDescent="0.15">
      <c r="A7" s="28"/>
      <c r="B7" s="37">
        <v>2018</v>
      </c>
      <c r="C7" s="37">
        <v>62081</v>
      </c>
      <c r="D7" s="37">
        <v>47</v>
      </c>
      <c r="E7" s="37">
        <v>17</v>
      </c>
      <c r="F7" s="37">
        <v>1</v>
      </c>
      <c r="G7" s="37">
        <v>0</v>
      </c>
      <c r="H7" s="37" t="s">
        <v>99</v>
      </c>
      <c r="I7" s="37" t="s">
        <v>100</v>
      </c>
      <c r="J7" s="37" t="s">
        <v>101</v>
      </c>
      <c r="K7" s="37" t="s">
        <v>102</v>
      </c>
      <c r="L7" s="37" t="s">
        <v>103</v>
      </c>
      <c r="M7" s="37" t="s">
        <v>104</v>
      </c>
      <c r="N7" s="38" t="s">
        <v>105</v>
      </c>
      <c r="O7" s="38" t="s">
        <v>106</v>
      </c>
      <c r="P7" s="38">
        <v>58.37</v>
      </c>
      <c r="Q7" s="38">
        <v>84.13</v>
      </c>
      <c r="R7" s="38">
        <v>3240</v>
      </c>
      <c r="S7" s="38">
        <v>24261</v>
      </c>
      <c r="T7" s="38">
        <v>196.98</v>
      </c>
      <c r="U7" s="38">
        <v>123.16</v>
      </c>
      <c r="V7" s="38">
        <v>14049</v>
      </c>
      <c r="W7" s="38">
        <v>6.29</v>
      </c>
      <c r="X7" s="38">
        <v>2233.5500000000002</v>
      </c>
      <c r="Y7" s="38">
        <v>68.150000000000006</v>
      </c>
      <c r="Z7" s="38">
        <v>69.16</v>
      </c>
      <c r="AA7" s="38">
        <v>69.510000000000005</v>
      </c>
      <c r="AB7" s="38">
        <v>70.489999999999995</v>
      </c>
      <c r="AC7" s="38">
        <v>78.56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230.2</v>
      </c>
      <c r="BG7" s="38">
        <v>525.41999999999996</v>
      </c>
      <c r="BH7" s="38">
        <v>0</v>
      </c>
      <c r="BI7" s="38">
        <v>102.99</v>
      </c>
      <c r="BJ7" s="38">
        <v>87.91</v>
      </c>
      <c r="BK7" s="38">
        <v>1203.71</v>
      </c>
      <c r="BL7" s="38">
        <v>1162.3599999999999</v>
      </c>
      <c r="BM7" s="38">
        <v>1047.6500000000001</v>
      </c>
      <c r="BN7" s="38">
        <v>798.84</v>
      </c>
      <c r="BO7" s="38">
        <v>692.13</v>
      </c>
      <c r="BP7" s="38">
        <v>682.78</v>
      </c>
      <c r="BQ7" s="38">
        <v>99.23</v>
      </c>
      <c r="BR7" s="38">
        <v>109.23</v>
      </c>
      <c r="BS7" s="38">
        <v>138.37</v>
      </c>
      <c r="BT7" s="38">
        <v>84.32</v>
      </c>
      <c r="BU7" s="38">
        <v>100</v>
      </c>
      <c r="BV7" s="38">
        <v>69.739999999999995</v>
      </c>
      <c r="BW7" s="38">
        <v>68.209999999999994</v>
      </c>
      <c r="BX7" s="38">
        <v>74.040000000000006</v>
      </c>
      <c r="BY7" s="38">
        <v>86.85</v>
      </c>
      <c r="BZ7" s="38">
        <v>88.98</v>
      </c>
      <c r="CA7" s="38">
        <v>100.91</v>
      </c>
      <c r="CB7" s="38">
        <v>179.43</v>
      </c>
      <c r="CC7" s="38">
        <v>164.52</v>
      </c>
      <c r="CD7" s="38">
        <v>130.28</v>
      </c>
      <c r="CE7" s="38">
        <v>211.06</v>
      </c>
      <c r="CF7" s="38">
        <v>179.21</v>
      </c>
      <c r="CG7" s="38">
        <v>248.89</v>
      </c>
      <c r="CH7" s="38">
        <v>250.84</v>
      </c>
      <c r="CI7" s="38">
        <v>235.61</v>
      </c>
      <c r="CJ7" s="38">
        <v>177.15</v>
      </c>
      <c r="CK7" s="38">
        <v>175.05</v>
      </c>
      <c r="CL7" s="38">
        <v>136.86000000000001</v>
      </c>
      <c r="CM7" s="38" t="s">
        <v>105</v>
      </c>
      <c r="CN7" s="38" t="s">
        <v>105</v>
      </c>
      <c r="CO7" s="38" t="s">
        <v>105</v>
      </c>
      <c r="CP7" s="38" t="s">
        <v>105</v>
      </c>
      <c r="CQ7" s="38" t="s">
        <v>105</v>
      </c>
      <c r="CR7" s="38">
        <v>49.89</v>
      </c>
      <c r="CS7" s="38">
        <v>49.39</v>
      </c>
      <c r="CT7" s="38">
        <v>49.25</v>
      </c>
      <c r="CU7" s="38">
        <v>54.05</v>
      </c>
      <c r="CV7" s="38">
        <v>57.54</v>
      </c>
      <c r="CW7" s="38">
        <v>58.98</v>
      </c>
      <c r="CX7" s="38">
        <v>91.84</v>
      </c>
      <c r="CY7" s="38">
        <v>92.44</v>
      </c>
      <c r="CZ7" s="38">
        <v>92.7</v>
      </c>
      <c r="DA7" s="38">
        <v>92.93</v>
      </c>
      <c r="DB7" s="38">
        <v>93.77</v>
      </c>
      <c r="DC7" s="38">
        <v>84.73</v>
      </c>
      <c r="DD7" s="38">
        <v>83.96</v>
      </c>
      <c r="DE7" s="38">
        <v>84.12</v>
      </c>
      <c r="DF7" s="38">
        <v>92.88</v>
      </c>
      <c r="DG7" s="38">
        <v>92.87</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0.15</v>
      </c>
      <c r="EN7" s="38">
        <v>0.16</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齋藤 大希</cp:lastModifiedBy>
  <dcterms:created xsi:type="dcterms:W3CDTF">2019-12-05T05:01:20Z</dcterms:created>
  <dcterms:modified xsi:type="dcterms:W3CDTF">2020-02-05T05:44:06Z</dcterms:modified>
  <cp:category/>
</cp:coreProperties>
</file>